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10. WK\"/>
    </mc:Choice>
  </mc:AlternateContent>
  <xr:revisionPtr revIDLastSave="0" documentId="13_ncr:1_{29F5A499-4E8F-4BF0-9173-FE012CBDE045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G75" i="17" s="1"/>
  <c r="I84" i="1" s="1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I75" i="17" s="1"/>
  <c r="J15" i="17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J49" i="32"/>
  <c r="AK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L42" i="32"/>
  <c r="AJ42" i="32"/>
  <c r="AK42" i="32" s="1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K37" i="32"/>
  <c r="AJ37" i="32"/>
  <c r="AL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L33" i="32"/>
  <c r="AJ33" i="32"/>
  <c r="AK33" i="32" s="1"/>
  <c r="F33" i="32"/>
  <c r="B33" i="32"/>
  <c r="AK32" i="32"/>
  <c r="AM32" i="32" s="1"/>
  <c r="AJ32" i="32"/>
  <c r="AL32" i="32" s="1"/>
  <c r="F32" i="32"/>
  <c r="B32" i="32"/>
  <c r="AJ31" i="32"/>
  <c r="AK31" i="32" s="1"/>
  <c r="F31" i="32"/>
  <c r="B31" i="32"/>
  <c r="AK30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L22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AK18" i="32" s="1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AK46" i="31" s="1"/>
  <c r="F46" i="31"/>
  <c r="B46" i="31"/>
  <c r="AL45" i="31"/>
  <c r="AK45" i="31"/>
  <c r="AJ45" i="3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AL40" i="31" s="1"/>
  <c r="F40" i="31"/>
  <c r="B40" i="31"/>
  <c r="AJ39" i="31"/>
  <c r="AK39" i="31" s="1"/>
  <c r="F39" i="31"/>
  <c r="B39" i="31"/>
  <c r="AK38" i="31"/>
  <c r="AM38" i="31" s="1"/>
  <c r="AJ38" i="31"/>
  <c r="AL38" i="31" s="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L22" i="31"/>
  <c r="AJ22" i="31"/>
  <c r="AK22" i="31" s="1"/>
  <c r="F22" i="31"/>
  <c r="B22" i="31"/>
  <c r="AJ21" i="31"/>
  <c r="AL21" i="31" s="1"/>
  <c r="F21" i="31"/>
  <c r="B21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K43" i="30"/>
  <c r="AM43" i="30" s="1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AK36" i="30" s="1"/>
  <c r="F36" i="30"/>
  <c r="B36" i="30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L28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C57" i="29"/>
  <c r="B57" i="29"/>
  <c r="AJ56" i="29"/>
  <c r="F56" i="29"/>
  <c r="B56" i="29"/>
  <c r="AJ55" i="29"/>
  <c r="F55" i="29"/>
  <c r="C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AK47" i="28" s="1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AL50" i="27" s="1"/>
  <c r="F50" i="27"/>
  <c r="B50" i="27"/>
  <c r="AL49" i="27"/>
  <c r="AJ49" i="27"/>
  <c r="AK49" i="27" s="1"/>
  <c r="F49" i="27"/>
  <c r="B49" i="27"/>
  <c r="AL48" i="27"/>
  <c r="AK48" i="27"/>
  <c r="AM48" i="27" s="1"/>
  <c r="AJ48" i="27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AL20" i="27" s="1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AK48" i="26" s="1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K31" i="26"/>
  <c r="AM31" i="26" s="1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K27" i="26"/>
  <c r="AM27" i="26" s="1"/>
  <c r="AJ27" i="26"/>
  <c r="AL27" i="26" s="1"/>
  <c r="F27" i="26"/>
  <c r="B27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K41" i="25"/>
  <c r="AM41" i="25" s="1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L38" i="25"/>
  <c r="AJ38" i="25"/>
  <c r="AK38" i="25" s="1"/>
  <c r="F38" i="25"/>
  <c r="B38" i="25"/>
  <c r="AJ37" i="25"/>
  <c r="AL37" i="25" s="1"/>
  <c r="F37" i="25"/>
  <c r="B37" i="25"/>
  <c r="AL36" i="25"/>
  <c r="AJ36" i="25"/>
  <c r="AK36" i="25" s="1"/>
  <c r="F36" i="25"/>
  <c r="B36" i="25"/>
  <c r="AK35" i="25"/>
  <c r="AJ35" i="25"/>
  <c r="AL35" i="25" s="1"/>
  <c r="F35" i="25"/>
  <c r="B35" i="25"/>
  <c r="AL34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AK20" i="25" s="1"/>
  <c r="F20" i="25"/>
  <c r="B20" i="25"/>
  <c r="AJ19" i="25"/>
  <c r="AL19" i="25" s="1"/>
  <c r="F19" i="25"/>
  <c r="B19" i="25"/>
  <c r="AJ18" i="25"/>
  <c r="F18" i="25"/>
  <c r="B18" i="25"/>
  <c r="AJ17" i="25"/>
  <c r="AK17" i="25" s="1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C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C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C52" i="6"/>
  <c r="T52" i="6" s="1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H63" i="17"/>
  <c r="J50" i="18" s="1"/>
  <c r="I50" i="18" s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" i="18"/>
  <c r="C12" i="18"/>
  <c r="C36" i="18"/>
  <c r="C6" i="18"/>
  <c r="C42" i="18"/>
  <c r="C47" i="18"/>
  <c r="C22" i="18"/>
  <c r="C26" i="18"/>
  <c r="C21" i="18"/>
  <c r="C16" i="18"/>
  <c r="C25" i="18"/>
  <c r="C19" i="18"/>
  <c r="C37" i="18"/>
  <c r="C14" i="18"/>
  <c r="C24" i="18"/>
  <c r="C35" i="18"/>
  <c r="C11" i="18"/>
  <c r="C27" i="18"/>
  <c r="C10" i="18"/>
  <c r="C48" i="18"/>
  <c r="C20" i="18"/>
  <c r="C38" i="18"/>
  <c r="C18" i="18"/>
  <c r="C31" i="18"/>
  <c r="C8" i="18"/>
  <c r="C13" i="18"/>
  <c r="C39" i="18"/>
  <c r="C23" i="18"/>
  <c r="C9" i="18"/>
  <c r="C29" i="18"/>
  <c r="C15" i="18"/>
  <c r="C41" i="18"/>
  <c r="C40" i="18"/>
  <c r="C30" i="18"/>
  <c r="C4" i="18"/>
  <c r="C33" i="18"/>
  <c r="C34" i="18"/>
  <c r="C45" i="18"/>
  <c r="C7" i="18"/>
  <c r="C32" i="18"/>
  <c r="C17" i="18"/>
  <c r="C44" i="18"/>
  <c r="C43" i="18"/>
  <c r="C5" i="18"/>
  <c r="C46" i="18"/>
  <c r="C49" i="18"/>
  <c r="C50" i="18"/>
  <c r="C51" i="18"/>
  <c r="C52" i="18"/>
  <c r="C53" i="18"/>
  <c r="C54" i="18"/>
  <c r="C55" i="18"/>
  <c r="C56" i="18"/>
  <c r="C28" i="18"/>
  <c r="C57" i="18"/>
  <c r="D78" i="1" s="1"/>
  <c r="C58" i="18"/>
  <c r="D79" i="1" s="1"/>
  <c r="C59" i="18"/>
  <c r="D80" i="1" s="1"/>
  <c r="C60" i="18"/>
  <c r="D81" i="1" s="1"/>
  <c r="C61" i="18"/>
  <c r="D82" i="1" s="1"/>
  <c r="C3" i="18"/>
  <c r="B59" i="18"/>
  <c r="C80" i="1" s="1"/>
  <c r="B34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Y52" i="2"/>
  <c r="U54" i="2"/>
  <c r="T55" i="2"/>
  <c r="V55" i="2"/>
  <c r="AD55" i="2"/>
  <c r="Z60" i="2"/>
  <c r="AB60" i="2"/>
  <c r="S71" i="2"/>
  <c r="X71" i="2"/>
  <c r="Y71" i="2"/>
  <c r="AA71" i="2"/>
  <c r="U72" i="2"/>
  <c r="AC72" i="2"/>
  <c r="S73" i="2"/>
  <c r="X73" i="2"/>
  <c r="Y73" i="2"/>
  <c r="AA73" i="2"/>
  <c r="S75" i="2"/>
  <c r="Y75" i="2"/>
  <c r="AA75" i="2"/>
  <c r="R52" i="2"/>
  <c r="L54" i="2"/>
  <c r="P54" i="2"/>
  <c r="P55" i="2"/>
  <c r="Q55" i="2"/>
  <c r="M60" i="2"/>
  <c r="N71" i="2"/>
  <c r="O71" i="2"/>
  <c r="Q71" i="2"/>
  <c r="P72" i="2"/>
  <c r="P73" i="2"/>
  <c r="Q73" i="2"/>
  <c r="M75" i="2"/>
  <c r="K54" i="2"/>
  <c r="K71" i="2"/>
  <c r="J55" i="2"/>
  <c r="J75" i="2"/>
  <c r="I73" i="2"/>
  <c r="H52" i="2"/>
  <c r="H75" i="2"/>
  <c r="G71" i="2"/>
  <c r="F52" i="2"/>
  <c r="U52" i="2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W75" i="2" s="1"/>
  <c r="C74" i="2"/>
  <c r="C74" i="25" s="1"/>
  <c r="C73" i="2"/>
  <c r="W73" i="2" s="1"/>
  <c r="C72" i="2"/>
  <c r="C72" i="25" s="1"/>
  <c r="C71" i="2"/>
  <c r="W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5" i="32" s="1"/>
  <c r="C64" i="2"/>
  <c r="C64" i="32" s="1"/>
  <c r="C63" i="2"/>
  <c r="C63" i="32" s="1"/>
  <c r="AD63" i="32" s="1"/>
  <c r="C62" i="2"/>
  <c r="C62" i="32" s="1"/>
  <c r="AD62" i="32" s="1"/>
  <c r="C61" i="2"/>
  <c r="C61" i="31" s="1"/>
  <c r="C60" i="2"/>
  <c r="C60" i="6" s="1"/>
  <c r="C59" i="2"/>
  <c r="S59" i="2" s="1"/>
  <c r="C58" i="2"/>
  <c r="C58" i="28" s="1"/>
  <c r="W58" i="28" s="1"/>
  <c r="C57" i="2"/>
  <c r="C57" i="28" s="1"/>
  <c r="C56" i="2"/>
  <c r="C56" i="28" s="1"/>
  <c r="C55" i="2"/>
  <c r="C55" i="30" s="1"/>
  <c r="C54" i="2"/>
  <c r="C54" i="30" s="1"/>
  <c r="C53" i="2"/>
  <c r="C53" i="30" s="1"/>
  <c r="C52" i="2"/>
  <c r="C52" i="30" s="1"/>
  <c r="C51" i="2"/>
  <c r="C51" i="30" s="1"/>
  <c r="C50" i="2"/>
  <c r="Y50" i="2" s="1"/>
  <c r="C49" i="2"/>
  <c r="C49" i="32" s="1"/>
  <c r="C48" i="2"/>
  <c r="AD48" i="2" s="1"/>
  <c r="C47" i="2"/>
  <c r="C47" i="29" s="1"/>
  <c r="C46" i="2"/>
  <c r="W46" i="2" s="1"/>
  <c r="C45" i="2"/>
  <c r="C45" i="27" s="1"/>
  <c r="C44" i="2"/>
  <c r="C44" i="24" s="1"/>
  <c r="C43" i="2"/>
  <c r="W43" i="2" s="1"/>
  <c r="C42" i="2"/>
  <c r="U42" i="2" s="1"/>
  <c r="C41" i="2"/>
  <c r="C41" i="32" s="1"/>
  <c r="C39" i="2"/>
  <c r="C39" i="32" s="1"/>
  <c r="V39" i="32" s="1"/>
  <c r="C38" i="2"/>
  <c r="U38" i="2" s="1"/>
  <c r="C37" i="2"/>
  <c r="C37" i="28" s="1"/>
  <c r="AD37" i="28" s="1"/>
  <c r="C36" i="2"/>
  <c r="C36" i="23" s="1"/>
  <c r="C33" i="2"/>
  <c r="C33" i="26" s="1"/>
  <c r="C32" i="2"/>
  <c r="V32" i="2" s="1"/>
  <c r="C31" i="2"/>
  <c r="U31" i="2" s="1"/>
  <c r="C29" i="2"/>
  <c r="C29" i="25" s="1"/>
  <c r="C28" i="2"/>
  <c r="Z28" i="2" s="1"/>
  <c r="C27" i="2"/>
  <c r="U27" i="2" s="1"/>
  <c r="C26" i="2"/>
  <c r="C26" i="29" s="1"/>
  <c r="C21" i="2"/>
  <c r="C21" i="29" s="1"/>
  <c r="T44" i="2"/>
  <c r="W27" i="2"/>
  <c r="Z44" i="2"/>
  <c r="C40" i="2"/>
  <c r="X40" i="2" s="1"/>
  <c r="C35" i="2"/>
  <c r="C35" i="26" s="1"/>
  <c r="C34" i="2"/>
  <c r="Y34" i="2" s="1"/>
  <c r="C30" i="2"/>
  <c r="W30" i="2" s="1"/>
  <c r="C25" i="2"/>
  <c r="C25" i="31" s="1"/>
  <c r="C24" i="2"/>
  <c r="X24" i="2" s="1"/>
  <c r="C23" i="2"/>
  <c r="C23" i="31" s="1"/>
  <c r="C22" i="2"/>
  <c r="C22" i="29" s="1"/>
  <c r="C20" i="2"/>
  <c r="AD20" i="2" s="1"/>
  <c r="C19" i="2"/>
  <c r="W19" i="2" s="1"/>
  <c r="C18" i="2"/>
  <c r="C18" i="28" s="1"/>
  <c r="C17" i="2"/>
  <c r="C17" i="31" s="1"/>
  <c r="AD17" i="31" s="1"/>
  <c r="C16" i="2"/>
  <c r="AD16" i="2" s="1"/>
  <c r="M75" i="17" l="1"/>
  <c r="L75" i="17"/>
  <c r="J75" i="17"/>
  <c r="F75" i="17"/>
  <c r="I74" i="2"/>
  <c r="X58" i="2"/>
  <c r="G74" i="2"/>
  <c r="H72" i="2"/>
  <c r="I71" i="2"/>
  <c r="J72" i="2"/>
  <c r="K74" i="2"/>
  <c r="P75" i="2"/>
  <c r="O74" i="2"/>
  <c r="N73" i="2"/>
  <c r="M72" i="2"/>
  <c r="L71" i="2"/>
  <c r="L57" i="2"/>
  <c r="M55" i="2"/>
  <c r="AD75" i="2"/>
  <c r="V75" i="2"/>
  <c r="Z74" i="2"/>
  <c r="AD73" i="2"/>
  <c r="V73" i="2"/>
  <c r="Z72" i="2"/>
  <c r="AD71" i="2"/>
  <c r="V71" i="2"/>
  <c r="V60" i="2"/>
  <c r="Z57" i="2"/>
  <c r="Z55" i="2"/>
  <c r="Z54" i="2"/>
  <c r="B57" i="18"/>
  <c r="C78" i="1" s="1"/>
  <c r="C75" i="6"/>
  <c r="AK29" i="23"/>
  <c r="AM29" i="23" s="1"/>
  <c r="AK16" i="24"/>
  <c r="AM16" i="24" s="1"/>
  <c r="AK47" i="26"/>
  <c r="AK20" i="27"/>
  <c r="AM20" i="27" s="1"/>
  <c r="AK32" i="27"/>
  <c r="AM32" i="27" s="1"/>
  <c r="C51" i="27"/>
  <c r="C71" i="27"/>
  <c r="C73" i="27"/>
  <c r="C75" i="27"/>
  <c r="AK40" i="28"/>
  <c r="C72" i="28"/>
  <c r="C74" i="28"/>
  <c r="C60" i="29"/>
  <c r="AK35" i="30"/>
  <c r="AM35" i="30" s="1"/>
  <c r="AK16" i="31"/>
  <c r="AK40" i="31"/>
  <c r="C52" i="31"/>
  <c r="C72" i="31"/>
  <c r="C74" i="31"/>
  <c r="G73" i="2"/>
  <c r="H71" i="2"/>
  <c r="I60" i="2"/>
  <c r="J71" i="2"/>
  <c r="K73" i="2"/>
  <c r="O75" i="2"/>
  <c r="N74" i="2"/>
  <c r="M73" i="2"/>
  <c r="L72" i="2"/>
  <c r="Q60" i="2"/>
  <c r="Q56" i="2"/>
  <c r="L55" i="2"/>
  <c r="AC75" i="2"/>
  <c r="U75" i="2"/>
  <c r="Y74" i="2"/>
  <c r="AC73" i="2"/>
  <c r="U73" i="2"/>
  <c r="Y72" i="2"/>
  <c r="AC71" i="2"/>
  <c r="U71" i="2"/>
  <c r="T60" i="2"/>
  <c r="V57" i="2"/>
  <c r="Y55" i="2"/>
  <c r="Y54" i="2"/>
  <c r="B52" i="18"/>
  <c r="C74" i="6"/>
  <c r="AL22" i="23"/>
  <c r="C57" i="23"/>
  <c r="AL32" i="24"/>
  <c r="C71" i="24"/>
  <c r="C73" i="24"/>
  <c r="C75" i="24"/>
  <c r="AK50" i="25"/>
  <c r="AK17" i="26"/>
  <c r="AL26" i="26"/>
  <c r="AL28" i="26"/>
  <c r="AK43" i="26"/>
  <c r="AM43" i="26" s="1"/>
  <c r="AK45" i="26"/>
  <c r="AM45" i="26" s="1"/>
  <c r="AM40" i="27"/>
  <c r="AK26" i="28"/>
  <c r="AM26" i="28" s="1"/>
  <c r="AL36" i="28"/>
  <c r="AM36" i="28" s="1"/>
  <c r="AK49" i="28"/>
  <c r="AM49" i="28" s="1"/>
  <c r="C54" i="29"/>
  <c r="C56" i="29"/>
  <c r="C58" i="29"/>
  <c r="AM45" i="31"/>
  <c r="AM30" i="32"/>
  <c r="E75" i="17"/>
  <c r="O58" i="2"/>
  <c r="C74" i="24"/>
  <c r="G72" i="2"/>
  <c r="H55" i="2"/>
  <c r="I58" i="2"/>
  <c r="J60" i="2"/>
  <c r="K72" i="2"/>
  <c r="N75" i="2"/>
  <c r="M74" i="2"/>
  <c r="L73" i="2"/>
  <c r="R71" i="2"/>
  <c r="O60" i="2"/>
  <c r="O56" i="2"/>
  <c r="Q54" i="2"/>
  <c r="AB75" i="2"/>
  <c r="T75" i="2"/>
  <c r="X74" i="2"/>
  <c r="AB73" i="2"/>
  <c r="T73" i="2"/>
  <c r="X72" i="2"/>
  <c r="AB71" i="2"/>
  <c r="T71" i="2"/>
  <c r="AD58" i="2"/>
  <c r="AD56" i="2"/>
  <c r="X55" i="2"/>
  <c r="V54" i="2"/>
  <c r="B32" i="18"/>
  <c r="C73" i="6"/>
  <c r="AM25" i="23"/>
  <c r="AK37" i="23"/>
  <c r="AM37" i="23" s="1"/>
  <c r="C72" i="23"/>
  <c r="C74" i="23"/>
  <c r="AL40" i="24"/>
  <c r="AK50" i="24"/>
  <c r="AM50" i="24" s="1"/>
  <c r="AL20" i="25"/>
  <c r="C55" i="25"/>
  <c r="AL22" i="26"/>
  <c r="C71" i="26"/>
  <c r="C73" i="26"/>
  <c r="C75" i="26"/>
  <c r="AL40" i="27"/>
  <c r="AL47" i="28"/>
  <c r="C60" i="28"/>
  <c r="C52" i="29"/>
  <c r="C71" i="29"/>
  <c r="C73" i="29"/>
  <c r="C75" i="29"/>
  <c r="AM21" i="30"/>
  <c r="C72" i="30"/>
  <c r="C74" i="30"/>
  <c r="C72" i="32"/>
  <c r="C74" i="32"/>
  <c r="D75" i="17"/>
  <c r="B60" i="18"/>
  <c r="C81" i="1" s="1"/>
  <c r="C72" i="6"/>
  <c r="AL25" i="23"/>
  <c r="AK48" i="24"/>
  <c r="AL25" i="25"/>
  <c r="AM35" i="25"/>
  <c r="AK39" i="25"/>
  <c r="C51" i="25"/>
  <c r="C71" i="25"/>
  <c r="C73" i="25"/>
  <c r="C75" i="25"/>
  <c r="C54" i="27"/>
  <c r="AL19" i="28"/>
  <c r="AM20" i="29"/>
  <c r="C55" i="31"/>
  <c r="N75" i="17"/>
  <c r="Q84" i="1" s="1"/>
  <c r="I56" i="2"/>
  <c r="J58" i="2"/>
  <c r="L74" i="2"/>
  <c r="R72" i="2"/>
  <c r="M56" i="2"/>
  <c r="W74" i="2"/>
  <c r="W72" i="2"/>
  <c r="AB58" i="2"/>
  <c r="Z56" i="2"/>
  <c r="G54" i="2"/>
  <c r="I75" i="2"/>
  <c r="I55" i="2"/>
  <c r="J56" i="2"/>
  <c r="K57" i="2"/>
  <c r="L75" i="2"/>
  <c r="R73" i="2"/>
  <c r="Q72" i="2"/>
  <c r="P71" i="2"/>
  <c r="Q58" i="2"/>
  <c r="R55" i="2"/>
  <c r="M54" i="2"/>
  <c r="Z75" i="2"/>
  <c r="AD74" i="2"/>
  <c r="V74" i="2"/>
  <c r="Z73" i="2"/>
  <c r="AD72" i="2"/>
  <c r="V72" i="2"/>
  <c r="Z71" i="2"/>
  <c r="AD60" i="2"/>
  <c r="Z58" i="2"/>
  <c r="V56" i="2"/>
  <c r="U55" i="2"/>
  <c r="AC52" i="2"/>
  <c r="B61" i="18"/>
  <c r="C82" i="1" s="1"/>
  <c r="C71" i="6"/>
  <c r="C60" i="23"/>
  <c r="AK33" i="25"/>
  <c r="AM33" i="25" s="1"/>
  <c r="AL48" i="26"/>
  <c r="C52" i="27"/>
  <c r="C72" i="27"/>
  <c r="C74" i="27"/>
  <c r="AM50" i="28"/>
  <c r="C71" i="28"/>
  <c r="C73" i="28"/>
  <c r="C75" i="28"/>
  <c r="AL20" i="29"/>
  <c r="AL36" i="30"/>
  <c r="AK46" i="30"/>
  <c r="AM22" i="31"/>
  <c r="C51" i="31"/>
  <c r="C71" i="31"/>
  <c r="C73" i="31"/>
  <c r="C75" i="31"/>
  <c r="AL18" i="32"/>
  <c r="AM33" i="32"/>
  <c r="R74" i="2"/>
  <c r="U74" i="2"/>
  <c r="AM37" i="28"/>
  <c r="J74" i="2"/>
  <c r="J54" i="2"/>
  <c r="R75" i="2"/>
  <c r="Q74" i="2"/>
  <c r="O72" i="2"/>
  <c r="M58" i="2"/>
  <c r="X75" i="2"/>
  <c r="AB74" i="2"/>
  <c r="T74" i="2"/>
  <c r="AB72" i="2"/>
  <c r="T72" i="2"/>
  <c r="V58" i="2"/>
  <c r="AC55" i="2"/>
  <c r="AD54" i="2"/>
  <c r="AK16" i="23"/>
  <c r="AM16" i="23" s="1"/>
  <c r="C71" i="23"/>
  <c r="C73" i="23"/>
  <c r="C75" i="23"/>
  <c r="G26" i="18"/>
  <c r="AK19" i="25"/>
  <c r="AM19" i="25" s="1"/>
  <c r="AL42" i="25"/>
  <c r="C54" i="25"/>
  <c r="AK21" i="26"/>
  <c r="AM21" i="26" s="1"/>
  <c r="AK23" i="26"/>
  <c r="AK37" i="26"/>
  <c r="AK51" i="26"/>
  <c r="C72" i="26"/>
  <c r="C74" i="26"/>
  <c r="AL41" i="27"/>
  <c r="AM41" i="27" s="1"/>
  <c r="AK50" i="27"/>
  <c r="AM50" i="27" s="1"/>
  <c r="AK16" i="29"/>
  <c r="AM16" i="29" s="1"/>
  <c r="C51" i="29"/>
  <c r="C72" i="29"/>
  <c r="C74" i="29"/>
  <c r="C71" i="30"/>
  <c r="C73" i="30"/>
  <c r="C75" i="30"/>
  <c r="AK20" i="31"/>
  <c r="AK30" i="31"/>
  <c r="AM30" i="31" s="1"/>
  <c r="AL46" i="31"/>
  <c r="C71" i="32"/>
  <c r="C73" i="32"/>
  <c r="C75" i="32"/>
  <c r="H68" i="17"/>
  <c r="K75" i="17"/>
  <c r="AC74" i="2"/>
  <c r="C58" i="23"/>
  <c r="T74" i="32"/>
  <c r="H74" i="2"/>
  <c r="AD36" i="2"/>
  <c r="G75" i="2"/>
  <c r="H73" i="2"/>
  <c r="I72" i="2"/>
  <c r="J73" i="2"/>
  <c r="K75" i="2"/>
  <c r="Q75" i="2"/>
  <c r="P74" i="2"/>
  <c r="O73" i="2"/>
  <c r="N72" i="2"/>
  <c r="M71" i="2"/>
  <c r="P57" i="2"/>
  <c r="N55" i="2"/>
  <c r="N52" i="2"/>
  <c r="AA74" i="2"/>
  <c r="S74" i="2"/>
  <c r="AA72" i="2"/>
  <c r="S72" i="2"/>
  <c r="X60" i="2"/>
  <c r="AD57" i="2"/>
  <c r="AB55" i="2"/>
  <c r="AC54" i="2"/>
  <c r="B58" i="18"/>
  <c r="C79" i="1" s="1"/>
  <c r="AL46" i="23"/>
  <c r="AL17" i="25"/>
  <c r="AM17" i="25" s="1"/>
  <c r="AK24" i="25"/>
  <c r="AM36" i="25"/>
  <c r="AK47" i="25"/>
  <c r="C52" i="25"/>
  <c r="C55" i="27"/>
  <c r="AK46" i="29"/>
  <c r="AM46" i="29" s="1"/>
  <c r="AL35" i="31"/>
  <c r="AK42" i="31"/>
  <c r="C54" i="31"/>
  <c r="K62" i="2"/>
  <c r="H65" i="2"/>
  <c r="J63" i="2"/>
  <c r="G62" i="2"/>
  <c r="H61" i="2"/>
  <c r="I65" i="2"/>
  <c r="Q65" i="2"/>
  <c r="I61" i="2"/>
  <c r="M65" i="2"/>
  <c r="G65" i="2"/>
  <c r="G61" i="2"/>
  <c r="H64" i="2"/>
  <c r="I64" i="2"/>
  <c r="J62" i="2"/>
  <c r="K65" i="2"/>
  <c r="K61" i="2"/>
  <c r="P65" i="2"/>
  <c r="L65" i="2"/>
  <c r="O64" i="2"/>
  <c r="R63" i="2"/>
  <c r="N63" i="2"/>
  <c r="Q62" i="2"/>
  <c r="M62" i="2"/>
  <c r="P61" i="2"/>
  <c r="L61" i="2"/>
  <c r="AD65" i="2"/>
  <c r="Z65" i="2"/>
  <c r="V65" i="2"/>
  <c r="AD64" i="2"/>
  <c r="Z64" i="2"/>
  <c r="V64" i="2"/>
  <c r="AD63" i="2"/>
  <c r="Z63" i="2"/>
  <c r="V63" i="2"/>
  <c r="AD62" i="2"/>
  <c r="Z62" i="2"/>
  <c r="V62" i="2"/>
  <c r="AD61" i="2"/>
  <c r="Z61" i="2"/>
  <c r="V61" i="2"/>
  <c r="B46" i="18"/>
  <c r="C64" i="6"/>
  <c r="W64" i="6" s="1"/>
  <c r="Y72" i="6"/>
  <c r="C61" i="25"/>
  <c r="C62" i="25"/>
  <c r="C63" i="25"/>
  <c r="C64" i="25"/>
  <c r="C65" i="25"/>
  <c r="C61" i="26"/>
  <c r="C62" i="26"/>
  <c r="C63" i="26"/>
  <c r="C64" i="26"/>
  <c r="C65" i="26"/>
  <c r="C61" i="28"/>
  <c r="C62" i="28"/>
  <c r="C63" i="28"/>
  <c r="C64" i="28"/>
  <c r="C65" i="28"/>
  <c r="C61" i="30"/>
  <c r="C62" i="30"/>
  <c r="C63" i="30"/>
  <c r="C64" i="30"/>
  <c r="C65" i="30"/>
  <c r="G64" i="2"/>
  <c r="H63" i="2"/>
  <c r="I63" i="2"/>
  <c r="J65" i="2"/>
  <c r="J61" i="2"/>
  <c r="K64" i="2"/>
  <c r="O65" i="2"/>
  <c r="R64" i="2"/>
  <c r="N64" i="2"/>
  <c r="Q63" i="2"/>
  <c r="M63" i="2"/>
  <c r="P62" i="2"/>
  <c r="L62" i="2"/>
  <c r="O61" i="2"/>
  <c r="AC65" i="2"/>
  <c r="Y65" i="2"/>
  <c r="U65" i="2"/>
  <c r="AC64" i="2"/>
  <c r="Y64" i="2"/>
  <c r="U64" i="2"/>
  <c r="AC63" i="2"/>
  <c r="Y63" i="2"/>
  <c r="U63" i="2"/>
  <c r="AC62" i="2"/>
  <c r="Y62" i="2"/>
  <c r="U62" i="2"/>
  <c r="AC61" i="2"/>
  <c r="Y61" i="2"/>
  <c r="U61" i="2"/>
  <c r="B5" i="18"/>
  <c r="C63" i="6"/>
  <c r="Z75" i="6"/>
  <c r="Z74" i="6"/>
  <c r="Z71" i="6"/>
  <c r="C61" i="23"/>
  <c r="C62" i="23"/>
  <c r="C63" i="23"/>
  <c r="C64" i="23"/>
  <c r="C65" i="23"/>
  <c r="C61" i="24"/>
  <c r="H61" i="24" s="1"/>
  <c r="C62" i="24"/>
  <c r="C63" i="24"/>
  <c r="C64" i="24"/>
  <c r="C65" i="24"/>
  <c r="G61" i="28"/>
  <c r="G63" i="2"/>
  <c r="H62" i="2"/>
  <c r="I62" i="2"/>
  <c r="J64" i="2"/>
  <c r="K63" i="2"/>
  <c r="R65" i="2"/>
  <c r="N65" i="2"/>
  <c r="Q64" i="2"/>
  <c r="M64" i="2"/>
  <c r="P63" i="2"/>
  <c r="L63" i="2"/>
  <c r="O62" i="2"/>
  <c r="R61" i="2"/>
  <c r="N61" i="2"/>
  <c r="AB65" i="2"/>
  <c r="X65" i="2"/>
  <c r="T65" i="2"/>
  <c r="AB64" i="2"/>
  <c r="X64" i="2"/>
  <c r="T64" i="2"/>
  <c r="AB63" i="2"/>
  <c r="X63" i="2"/>
  <c r="T63" i="2"/>
  <c r="AB62" i="2"/>
  <c r="X62" i="2"/>
  <c r="T62" i="2"/>
  <c r="AB61" i="2"/>
  <c r="X61" i="2"/>
  <c r="T61" i="2"/>
  <c r="B51" i="18"/>
  <c r="C72" i="1" s="1"/>
  <c r="C62" i="6"/>
  <c r="Y75" i="6"/>
  <c r="Y74" i="6"/>
  <c r="Z73" i="6"/>
  <c r="Y71" i="6"/>
  <c r="J62" i="32"/>
  <c r="C61" i="32"/>
  <c r="U61" i="32" s="1"/>
  <c r="P64" i="2"/>
  <c r="L64" i="2"/>
  <c r="O63" i="2"/>
  <c r="R62" i="2"/>
  <c r="N62" i="2"/>
  <c r="Q61" i="2"/>
  <c r="M61" i="2"/>
  <c r="AA65" i="2"/>
  <c r="W65" i="2"/>
  <c r="S65" i="2"/>
  <c r="AA64" i="2"/>
  <c r="W64" i="2"/>
  <c r="S64" i="2"/>
  <c r="AA63" i="2"/>
  <c r="W63" i="2"/>
  <c r="S63" i="2"/>
  <c r="AA62" i="2"/>
  <c r="W62" i="2"/>
  <c r="S62" i="2"/>
  <c r="AA61" i="2"/>
  <c r="W61" i="2"/>
  <c r="S61" i="2"/>
  <c r="B49" i="18"/>
  <c r="C70" i="1" s="1"/>
  <c r="B50" i="18"/>
  <c r="C65" i="6"/>
  <c r="X65" i="6" s="1"/>
  <c r="C61" i="6"/>
  <c r="Y73" i="6"/>
  <c r="C61" i="27"/>
  <c r="C62" i="27"/>
  <c r="C63" i="27"/>
  <c r="C64" i="27"/>
  <c r="C65" i="27"/>
  <c r="C61" i="29"/>
  <c r="C62" i="29"/>
  <c r="C63" i="29"/>
  <c r="C64" i="29"/>
  <c r="C65" i="29"/>
  <c r="C62" i="31"/>
  <c r="C63" i="31"/>
  <c r="X63" i="31" s="1"/>
  <c r="C64" i="31"/>
  <c r="C65" i="31"/>
  <c r="Y60" i="6"/>
  <c r="U60" i="6"/>
  <c r="Z60" i="6"/>
  <c r="W60" i="6"/>
  <c r="AC60" i="6"/>
  <c r="X60" i="6"/>
  <c r="AD60" i="6"/>
  <c r="R59" i="2"/>
  <c r="C59" i="6"/>
  <c r="V59" i="6" s="1"/>
  <c r="W75" i="6"/>
  <c r="X73" i="6"/>
  <c r="W72" i="6"/>
  <c r="W71" i="6"/>
  <c r="X63" i="6"/>
  <c r="W62" i="6"/>
  <c r="C59" i="23"/>
  <c r="T59" i="23" s="1"/>
  <c r="O59" i="28"/>
  <c r="C59" i="28"/>
  <c r="G58" i="2"/>
  <c r="H58" i="2"/>
  <c r="I59" i="2"/>
  <c r="J59" i="2"/>
  <c r="K60" i="2"/>
  <c r="K56" i="2"/>
  <c r="R60" i="2"/>
  <c r="N60" i="2"/>
  <c r="Q59" i="2"/>
  <c r="M59" i="2"/>
  <c r="P58" i="2"/>
  <c r="L58" i="2"/>
  <c r="O57" i="2"/>
  <c r="R56" i="2"/>
  <c r="N56" i="2"/>
  <c r="AC60" i="2"/>
  <c r="Y60" i="2"/>
  <c r="U60" i="2"/>
  <c r="AC59" i="2"/>
  <c r="Y59" i="2"/>
  <c r="U59" i="2"/>
  <c r="AC58" i="2"/>
  <c r="Y58" i="2"/>
  <c r="U58" i="2"/>
  <c r="AC57" i="2"/>
  <c r="Y57" i="2"/>
  <c r="U57" i="2"/>
  <c r="AC56" i="2"/>
  <c r="Y56" i="2"/>
  <c r="U56" i="2"/>
  <c r="B43" i="18"/>
  <c r="C64" i="1" s="1"/>
  <c r="B7" i="18"/>
  <c r="C58" i="6"/>
  <c r="X74" i="6"/>
  <c r="W73" i="6"/>
  <c r="W63" i="6"/>
  <c r="X61" i="6"/>
  <c r="C56" i="24"/>
  <c r="C57" i="24"/>
  <c r="N57" i="24" s="1"/>
  <c r="C58" i="24"/>
  <c r="C59" i="24"/>
  <c r="C60" i="24"/>
  <c r="C56" i="25"/>
  <c r="N56" i="25" s="1"/>
  <c r="C57" i="25"/>
  <c r="U57" i="25" s="1"/>
  <c r="C58" i="25"/>
  <c r="C59" i="25"/>
  <c r="C60" i="25"/>
  <c r="I60" i="25" s="1"/>
  <c r="H59" i="2"/>
  <c r="N59" i="2"/>
  <c r="AD59" i="2"/>
  <c r="V59" i="2"/>
  <c r="W56" i="28"/>
  <c r="W60" i="28"/>
  <c r="C59" i="29"/>
  <c r="V59" i="29" s="1"/>
  <c r="H57" i="2"/>
  <c r="P59" i="2"/>
  <c r="L59" i="2"/>
  <c r="R57" i="2"/>
  <c r="AB59" i="2"/>
  <c r="X59" i="2"/>
  <c r="T59" i="2"/>
  <c r="T58" i="2"/>
  <c r="AB57" i="2"/>
  <c r="X57" i="2"/>
  <c r="T57" i="2"/>
  <c r="AB56" i="2"/>
  <c r="X56" i="2"/>
  <c r="T56" i="2"/>
  <c r="B44" i="18"/>
  <c r="C57" i="6"/>
  <c r="W74" i="6"/>
  <c r="W61" i="6"/>
  <c r="C56" i="26"/>
  <c r="C57" i="26"/>
  <c r="R57" i="26" s="1"/>
  <c r="C58" i="26"/>
  <c r="C59" i="26"/>
  <c r="C60" i="26"/>
  <c r="H60" i="26" s="1"/>
  <c r="C56" i="27"/>
  <c r="W56" i="27" s="1"/>
  <c r="C57" i="27"/>
  <c r="C58" i="27"/>
  <c r="C59" i="27"/>
  <c r="C60" i="27"/>
  <c r="Y60" i="27" s="1"/>
  <c r="C56" i="30"/>
  <c r="C57" i="30"/>
  <c r="L57" i="30" s="1"/>
  <c r="C58" i="30"/>
  <c r="C59" i="30"/>
  <c r="L59" i="30" s="1"/>
  <c r="C60" i="30"/>
  <c r="W54" i="31"/>
  <c r="C56" i="31"/>
  <c r="C57" i="31"/>
  <c r="N57" i="31" s="1"/>
  <c r="C58" i="31"/>
  <c r="C59" i="31"/>
  <c r="C60" i="31"/>
  <c r="Z60" i="31" s="1"/>
  <c r="C56" i="32"/>
  <c r="O56" i="32" s="1"/>
  <c r="C57" i="32"/>
  <c r="U57" i="32" s="1"/>
  <c r="C58" i="32"/>
  <c r="AC58" i="32" s="1"/>
  <c r="C59" i="32"/>
  <c r="C60" i="32"/>
  <c r="J60" i="32" s="1"/>
  <c r="G59" i="2"/>
  <c r="Z59" i="2"/>
  <c r="G57" i="2"/>
  <c r="K59" i="2"/>
  <c r="N57" i="2"/>
  <c r="X18" i="28"/>
  <c r="G60" i="2"/>
  <c r="G56" i="2"/>
  <c r="H60" i="2"/>
  <c r="H56" i="2"/>
  <c r="I57" i="2"/>
  <c r="J57" i="2"/>
  <c r="K58" i="2"/>
  <c r="P60" i="2"/>
  <c r="L60" i="2"/>
  <c r="O59" i="2"/>
  <c r="R58" i="2"/>
  <c r="N58" i="2"/>
  <c r="Q57" i="2"/>
  <c r="M57" i="2"/>
  <c r="P56" i="2"/>
  <c r="L56" i="2"/>
  <c r="AA60" i="2"/>
  <c r="W60" i="2"/>
  <c r="S60" i="2"/>
  <c r="AA59" i="2"/>
  <c r="W59" i="2"/>
  <c r="AA58" i="2"/>
  <c r="W58" i="2"/>
  <c r="S58" i="2"/>
  <c r="AA57" i="2"/>
  <c r="W57" i="2"/>
  <c r="S57" i="2"/>
  <c r="AA56" i="2"/>
  <c r="W56" i="2"/>
  <c r="S56" i="2"/>
  <c r="B17" i="18"/>
  <c r="C56" i="6"/>
  <c r="X75" i="6"/>
  <c r="X72" i="6"/>
  <c r="X71" i="6"/>
  <c r="R56" i="29"/>
  <c r="G53" i="2"/>
  <c r="O53" i="2"/>
  <c r="AC52" i="6"/>
  <c r="C53" i="25"/>
  <c r="C53" i="27"/>
  <c r="C53" i="29"/>
  <c r="T53" i="29" s="1"/>
  <c r="C53" i="31"/>
  <c r="B33" i="18"/>
  <c r="C55" i="6"/>
  <c r="S55" i="6" s="1"/>
  <c r="Z52" i="6"/>
  <c r="V52" i="6"/>
  <c r="U71" i="6"/>
  <c r="V63" i="6"/>
  <c r="U58" i="6"/>
  <c r="U57" i="6"/>
  <c r="V56" i="6"/>
  <c r="C51" i="23"/>
  <c r="C52" i="23"/>
  <c r="C53" i="23"/>
  <c r="C54" i="23"/>
  <c r="T54" i="23" s="1"/>
  <c r="C55" i="23"/>
  <c r="C51" i="26"/>
  <c r="C51" i="32"/>
  <c r="S51" i="32" s="1"/>
  <c r="C52" i="32"/>
  <c r="C53" i="32"/>
  <c r="C54" i="32"/>
  <c r="W54" i="32" s="1"/>
  <c r="C55" i="32"/>
  <c r="O55" i="32" s="1"/>
  <c r="V57" i="32"/>
  <c r="G52" i="2"/>
  <c r="I54" i="2"/>
  <c r="J53" i="2"/>
  <c r="K52" i="2"/>
  <c r="O54" i="2"/>
  <c r="R53" i="2"/>
  <c r="N53" i="2"/>
  <c r="Q52" i="2"/>
  <c r="M52" i="2"/>
  <c r="AB54" i="2"/>
  <c r="X54" i="2"/>
  <c r="T54" i="2"/>
  <c r="AB53" i="2"/>
  <c r="X53" i="2"/>
  <c r="T53" i="2"/>
  <c r="AB52" i="2"/>
  <c r="X52" i="2"/>
  <c r="T52" i="2"/>
  <c r="G55" i="2"/>
  <c r="H54" i="2"/>
  <c r="I53" i="2"/>
  <c r="J52" i="2"/>
  <c r="K55" i="2"/>
  <c r="O55" i="2"/>
  <c r="R54" i="2"/>
  <c r="N54" i="2"/>
  <c r="Q53" i="2"/>
  <c r="M53" i="2"/>
  <c r="P52" i="2"/>
  <c r="L52" i="2"/>
  <c r="AA55" i="2"/>
  <c r="W55" i="2"/>
  <c r="S55" i="2"/>
  <c r="AA54" i="2"/>
  <c r="W54" i="2"/>
  <c r="S54" i="2"/>
  <c r="AA53" i="2"/>
  <c r="W53" i="2"/>
  <c r="S53" i="2"/>
  <c r="AA52" i="2"/>
  <c r="W52" i="2"/>
  <c r="S52" i="2"/>
  <c r="B4" i="18"/>
  <c r="C54" i="6"/>
  <c r="S54" i="6" s="1"/>
  <c r="Y52" i="6"/>
  <c r="U52" i="6"/>
  <c r="V75" i="6"/>
  <c r="V74" i="6"/>
  <c r="U63" i="6"/>
  <c r="V62" i="6"/>
  <c r="V61" i="6"/>
  <c r="U56" i="6"/>
  <c r="C51" i="28"/>
  <c r="AD51" i="28" s="1"/>
  <c r="C52" i="28"/>
  <c r="W52" i="28" s="1"/>
  <c r="C53" i="28"/>
  <c r="C54" i="28"/>
  <c r="K54" i="28" s="1"/>
  <c r="C55" i="28"/>
  <c r="O55" i="28" s="1"/>
  <c r="H54" i="30"/>
  <c r="O51" i="30"/>
  <c r="K53" i="2"/>
  <c r="AC53" i="2"/>
  <c r="Y53" i="2"/>
  <c r="U53" i="2"/>
  <c r="W52" i="6"/>
  <c r="H53" i="2"/>
  <c r="I52" i="2"/>
  <c r="P53" i="2"/>
  <c r="L53" i="2"/>
  <c r="O52" i="2"/>
  <c r="AD53" i="2"/>
  <c r="Z53" i="2"/>
  <c r="V53" i="2"/>
  <c r="AD52" i="2"/>
  <c r="Z52" i="2"/>
  <c r="V52" i="2"/>
  <c r="B45" i="18"/>
  <c r="B30" i="18"/>
  <c r="C53" i="6"/>
  <c r="S53" i="6" s="1"/>
  <c r="AD52" i="6"/>
  <c r="X52" i="6"/>
  <c r="U75" i="6"/>
  <c r="U74" i="6"/>
  <c r="V73" i="6"/>
  <c r="V72" i="6"/>
  <c r="U62" i="6"/>
  <c r="U61" i="6"/>
  <c r="V60" i="6"/>
  <c r="W51" i="24"/>
  <c r="C51" i="24"/>
  <c r="C52" i="24"/>
  <c r="P52" i="24" s="1"/>
  <c r="C53" i="24"/>
  <c r="V53" i="24" s="1"/>
  <c r="C54" i="24"/>
  <c r="T54" i="24" s="1"/>
  <c r="C55" i="24"/>
  <c r="Z55" i="24" s="1"/>
  <c r="C52" i="26"/>
  <c r="C53" i="26"/>
  <c r="AA53" i="26" s="1"/>
  <c r="C54" i="26"/>
  <c r="J54" i="26" s="1"/>
  <c r="C55" i="26"/>
  <c r="R55" i="26" s="1"/>
  <c r="U64" i="32"/>
  <c r="B29" i="18"/>
  <c r="S52" i="6"/>
  <c r="S74" i="6"/>
  <c r="S72" i="6"/>
  <c r="S63" i="6"/>
  <c r="S61" i="6"/>
  <c r="S59" i="6"/>
  <c r="S57" i="6"/>
  <c r="C47" i="23"/>
  <c r="V47" i="23" s="1"/>
  <c r="C48" i="23"/>
  <c r="G48" i="23" s="1"/>
  <c r="G47" i="24"/>
  <c r="C46" i="25"/>
  <c r="AC46" i="25" s="1"/>
  <c r="C47" i="26"/>
  <c r="C49" i="27"/>
  <c r="AD49" i="27" s="1"/>
  <c r="C46" i="28"/>
  <c r="C50" i="28"/>
  <c r="C50" i="29"/>
  <c r="C47" i="30"/>
  <c r="C48" i="30"/>
  <c r="C49" i="30"/>
  <c r="C50" i="30"/>
  <c r="B40" i="18"/>
  <c r="B9" i="18"/>
  <c r="T53" i="6"/>
  <c r="T75" i="6"/>
  <c r="T73" i="6"/>
  <c r="T71" i="6"/>
  <c r="T62" i="6"/>
  <c r="T60" i="6"/>
  <c r="T58" i="6"/>
  <c r="T56" i="6"/>
  <c r="C49" i="23"/>
  <c r="C50" i="23"/>
  <c r="C47" i="25"/>
  <c r="C48" i="26"/>
  <c r="C50" i="27"/>
  <c r="J48" i="28"/>
  <c r="C46" i="31"/>
  <c r="C46" i="32"/>
  <c r="U46" i="32" s="1"/>
  <c r="C50" i="32"/>
  <c r="V50" i="32" s="1"/>
  <c r="U47" i="2"/>
  <c r="B41" i="18"/>
  <c r="S75" i="6"/>
  <c r="S73" i="6"/>
  <c r="S71" i="6"/>
  <c r="S64" i="6"/>
  <c r="S62" i="6"/>
  <c r="S60" i="6"/>
  <c r="S58" i="6"/>
  <c r="S56" i="6"/>
  <c r="C46" i="24"/>
  <c r="J46" i="24" s="1"/>
  <c r="C47" i="24"/>
  <c r="C48" i="24"/>
  <c r="V47" i="25"/>
  <c r="C48" i="25"/>
  <c r="C49" i="25"/>
  <c r="C50" i="25"/>
  <c r="C49" i="26"/>
  <c r="J49" i="26" s="1"/>
  <c r="C50" i="26"/>
  <c r="G50" i="26" s="1"/>
  <c r="C46" i="27"/>
  <c r="C47" i="27"/>
  <c r="Q47" i="27" s="1"/>
  <c r="C48" i="27"/>
  <c r="V48" i="27" s="1"/>
  <c r="C47" i="28"/>
  <c r="K47" i="29"/>
  <c r="C46" i="29"/>
  <c r="C47" i="31"/>
  <c r="C48" i="31"/>
  <c r="K48" i="31" s="1"/>
  <c r="C49" i="31"/>
  <c r="C50" i="31"/>
  <c r="C47" i="32"/>
  <c r="V47" i="32" s="1"/>
  <c r="B15" i="18"/>
  <c r="C46" i="23"/>
  <c r="C49" i="24"/>
  <c r="C50" i="24"/>
  <c r="C46" i="26"/>
  <c r="W46" i="26" s="1"/>
  <c r="AD48" i="28"/>
  <c r="C48" i="28"/>
  <c r="Z48" i="28" s="1"/>
  <c r="C49" i="28"/>
  <c r="X49" i="28" s="1"/>
  <c r="C48" i="29"/>
  <c r="C49" i="29"/>
  <c r="C46" i="30"/>
  <c r="C48" i="32"/>
  <c r="S48" i="32" s="1"/>
  <c r="B8" i="18"/>
  <c r="C41" i="25"/>
  <c r="S41" i="25" s="1"/>
  <c r="C41" i="27"/>
  <c r="C43" i="30"/>
  <c r="C42" i="32"/>
  <c r="AD42" i="32" s="1"/>
  <c r="B23" i="18"/>
  <c r="B31" i="18"/>
  <c r="C67" i="1" s="1"/>
  <c r="C42" i="25"/>
  <c r="C44" i="26"/>
  <c r="O44" i="26" s="1"/>
  <c r="C45" i="26"/>
  <c r="C42" i="27"/>
  <c r="C43" i="27"/>
  <c r="C41" i="28"/>
  <c r="Y41" i="28" s="1"/>
  <c r="C42" i="28"/>
  <c r="R42" i="28" s="1"/>
  <c r="C43" i="28"/>
  <c r="C41" i="29"/>
  <c r="C42" i="29"/>
  <c r="AD42" i="29" s="1"/>
  <c r="C44" i="30"/>
  <c r="C45" i="30"/>
  <c r="C41" i="31"/>
  <c r="W41" i="31" s="1"/>
  <c r="C42" i="31"/>
  <c r="P42" i="31" s="1"/>
  <c r="C43" i="32"/>
  <c r="K43" i="32" s="1"/>
  <c r="C44" i="32"/>
  <c r="O44" i="32" s="1"/>
  <c r="C45" i="32"/>
  <c r="B39" i="18"/>
  <c r="C41" i="23"/>
  <c r="C42" i="23"/>
  <c r="C43" i="23"/>
  <c r="C44" i="23"/>
  <c r="W44" i="23" s="1"/>
  <c r="C45" i="23"/>
  <c r="Q46" i="23"/>
  <c r="C41" i="24"/>
  <c r="S41" i="24" s="1"/>
  <c r="C43" i="25"/>
  <c r="N43" i="25" s="1"/>
  <c r="C44" i="25"/>
  <c r="C45" i="25"/>
  <c r="P45" i="25" s="1"/>
  <c r="C44" i="27"/>
  <c r="Z44" i="27" s="1"/>
  <c r="C44" i="28"/>
  <c r="Z44" i="28" s="1"/>
  <c r="C45" i="28"/>
  <c r="O45" i="28" s="1"/>
  <c r="H44" i="29"/>
  <c r="C43" i="29"/>
  <c r="Y43" i="29" s="1"/>
  <c r="C44" i="29"/>
  <c r="C45" i="29"/>
  <c r="AC45" i="29" s="1"/>
  <c r="C43" i="31"/>
  <c r="U43" i="31" s="1"/>
  <c r="C44" i="31"/>
  <c r="C45" i="31"/>
  <c r="B13" i="18"/>
  <c r="C42" i="24"/>
  <c r="C43" i="24"/>
  <c r="AC43" i="24" s="1"/>
  <c r="C45" i="24"/>
  <c r="U45" i="24" s="1"/>
  <c r="C41" i="26"/>
  <c r="C42" i="26"/>
  <c r="C43" i="26"/>
  <c r="I45" i="29"/>
  <c r="C41" i="30"/>
  <c r="V41" i="30" s="1"/>
  <c r="C42" i="30"/>
  <c r="S42" i="30" s="1"/>
  <c r="S40" i="2"/>
  <c r="B48" i="18"/>
  <c r="C37" i="25"/>
  <c r="L37" i="25" s="1"/>
  <c r="C38" i="25"/>
  <c r="AC38" i="25" s="1"/>
  <c r="C40" i="26"/>
  <c r="S40" i="26" s="1"/>
  <c r="O53" i="28"/>
  <c r="C36" i="31"/>
  <c r="AD36" i="31" s="1"/>
  <c r="C37" i="31"/>
  <c r="C38" i="31"/>
  <c r="C36" i="32"/>
  <c r="T36" i="32" s="1"/>
  <c r="B18" i="18"/>
  <c r="B10" i="18"/>
  <c r="C38" i="23"/>
  <c r="C39" i="23"/>
  <c r="V39" i="23" s="1"/>
  <c r="C40" i="23"/>
  <c r="P41" i="23"/>
  <c r="C36" i="24"/>
  <c r="C37" i="24"/>
  <c r="AD37" i="24" s="1"/>
  <c r="C38" i="24"/>
  <c r="C39" i="24"/>
  <c r="T39" i="24" s="1"/>
  <c r="C40" i="24"/>
  <c r="Y40" i="24" s="1"/>
  <c r="C39" i="25"/>
  <c r="X39" i="25" s="1"/>
  <c r="C36" i="28"/>
  <c r="Q36" i="28" s="1"/>
  <c r="C38" i="28"/>
  <c r="O38" i="28" s="1"/>
  <c r="C39" i="28"/>
  <c r="C40" i="28"/>
  <c r="C36" i="30"/>
  <c r="Y36" i="30" s="1"/>
  <c r="C39" i="31"/>
  <c r="AC39" i="31" s="1"/>
  <c r="C40" i="31"/>
  <c r="C37" i="32"/>
  <c r="B38" i="18"/>
  <c r="C36" i="25"/>
  <c r="AC36" i="25" s="1"/>
  <c r="C36" i="26"/>
  <c r="C37" i="26"/>
  <c r="Z37" i="26" s="1"/>
  <c r="C36" i="27"/>
  <c r="C37" i="27"/>
  <c r="AD37" i="27" s="1"/>
  <c r="C38" i="27"/>
  <c r="N38" i="27" s="1"/>
  <c r="C39" i="27"/>
  <c r="AC39" i="27" s="1"/>
  <c r="O61" i="28"/>
  <c r="N37" i="29"/>
  <c r="C36" i="29"/>
  <c r="AC36" i="29" s="1"/>
  <c r="C37" i="29"/>
  <c r="AD37" i="29" s="1"/>
  <c r="C37" i="30"/>
  <c r="C38" i="30"/>
  <c r="S38" i="30" s="1"/>
  <c r="C39" i="30"/>
  <c r="AB39" i="30" s="1"/>
  <c r="U39" i="2"/>
  <c r="B20" i="18"/>
  <c r="C37" i="23"/>
  <c r="C40" i="25"/>
  <c r="K40" i="25" s="1"/>
  <c r="C38" i="26"/>
  <c r="C39" i="26"/>
  <c r="P39" i="26" s="1"/>
  <c r="C40" i="27"/>
  <c r="N40" i="27" s="1"/>
  <c r="O57" i="28"/>
  <c r="C38" i="29"/>
  <c r="K38" i="29" s="1"/>
  <c r="C39" i="29"/>
  <c r="T39" i="29" s="1"/>
  <c r="C40" i="29"/>
  <c r="AC40" i="29" s="1"/>
  <c r="V37" i="30"/>
  <c r="C40" i="30"/>
  <c r="C38" i="32"/>
  <c r="V38" i="32" s="1"/>
  <c r="C40" i="32"/>
  <c r="T40" i="32" s="1"/>
  <c r="B35" i="18"/>
  <c r="C35" i="25"/>
  <c r="AD35" i="25" s="1"/>
  <c r="N51" i="25"/>
  <c r="C33" i="27"/>
  <c r="Z33" i="27" s="1"/>
  <c r="C34" i="27"/>
  <c r="Z34" i="27" s="1"/>
  <c r="C35" i="27"/>
  <c r="I35" i="27" s="1"/>
  <c r="C33" i="29"/>
  <c r="C35" i="30"/>
  <c r="C31" i="32"/>
  <c r="K31" i="32" s="1"/>
  <c r="C34" i="32"/>
  <c r="B24" i="18"/>
  <c r="C31" i="24"/>
  <c r="T31" i="24" s="1"/>
  <c r="C32" i="24"/>
  <c r="Y32" i="24" s="1"/>
  <c r="C31" i="28"/>
  <c r="O31" i="28" s="1"/>
  <c r="C32" i="28"/>
  <c r="C33" i="31"/>
  <c r="C34" i="31"/>
  <c r="C35" i="31"/>
  <c r="I35" i="31" s="1"/>
  <c r="AA33" i="32"/>
  <c r="C32" i="32"/>
  <c r="L32" i="32" s="1"/>
  <c r="B27" i="18"/>
  <c r="B14" i="18"/>
  <c r="C33" i="24"/>
  <c r="N33" i="24" s="1"/>
  <c r="C31" i="25"/>
  <c r="C32" i="25"/>
  <c r="N32" i="25" s="1"/>
  <c r="C33" i="25"/>
  <c r="S33" i="25" s="1"/>
  <c r="C31" i="26"/>
  <c r="L31" i="26" s="1"/>
  <c r="C31" i="27"/>
  <c r="C32" i="27"/>
  <c r="Q32" i="27" s="1"/>
  <c r="C33" i="28"/>
  <c r="C34" i="28"/>
  <c r="O34" i="28" s="1"/>
  <c r="C35" i="28"/>
  <c r="C34" i="29"/>
  <c r="C35" i="29"/>
  <c r="T35" i="29" s="1"/>
  <c r="C31" i="30"/>
  <c r="C32" i="30"/>
  <c r="C33" i="30"/>
  <c r="V33" i="30" s="1"/>
  <c r="N50" i="30"/>
  <c r="C33" i="32"/>
  <c r="S33" i="32" s="1"/>
  <c r="C35" i="32"/>
  <c r="N43" i="32"/>
  <c r="B11" i="18"/>
  <c r="C31" i="23"/>
  <c r="AC31" i="23" s="1"/>
  <c r="C32" i="23"/>
  <c r="K32" i="23" s="1"/>
  <c r="C33" i="23"/>
  <c r="Q33" i="23" s="1"/>
  <c r="C34" i="23"/>
  <c r="N34" i="23" s="1"/>
  <c r="C35" i="23"/>
  <c r="J35" i="23" s="1"/>
  <c r="C34" i="24"/>
  <c r="C35" i="24"/>
  <c r="C34" i="25"/>
  <c r="C32" i="26"/>
  <c r="C34" i="26"/>
  <c r="S34" i="26" s="1"/>
  <c r="M41" i="27"/>
  <c r="C31" i="29"/>
  <c r="T31" i="29" s="1"/>
  <c r="C32" i="29"/>
  <c r="Y32" i="29" s="1"/>
  <c r="C34" i="30"/>
  <c r="S34" i="30" s="1"/>
  <c r="C31" i="31"/>
  <c r="Y31" i="31" s="1"/>
  <c r="C32" i="31"/>
  <c r="N40" i="31"/>
  <c r="M38" i="32"/>
  <c r="B25" i="18"/>
  <c r="C26" i="23"/>
  <c r="U26" i="23" s="1"/>
  <c r="C30" i="23"/>
  <c r="C28" i="26"/>
  <c r="C30" i="27"/>
  <c r="P30" i="27" s="1"/>
  <c r="C27" i="28"/>
  <c r="C28" i="28"/>
  <c r="AC28" i="28" s="1"/>
  <c r="C29" i="28"/>
  <c r="X29" i="28" s="1"/>
  <c r="C30" i="28"/>
  <c r="R30" i="28" s="1"/>
  <c r="C28" i="29"/>
  <c r="AC28" i="29" s="1"/>
  <c r="C29" i="29"/>
  <c r="K34" i="29"/>
  <c r="C26" i="31"/>
  <c r="Z26" i="31" s="1"/>
  <c r="C27" i="31"/>
  <c r="AC27" i="31" s="1"/>
  <c r="C28" i="31"/>
  <c r="AD28" i="31" s="1"/>
  <c r="C29" i="31"/>
  <c r="C30" i="31"/>
  <c r="C28" i="32"/>
  <c r="N28" i="32" s="1"/>
  <c r="B16" i="18"/>
  <c r="C27" i="23"/>
  <c r="V27" i="23" s="1"/>
  <c r="C28" i="23"/>
  <c r="W28" i="23" s="1"/>
  <c r="C26" i="26"/>
  <c r="W26" i="26" s="1"/>
  <c r="C29" i="26"/>
  <c r="C30" i="26"/>
  <c r="C26" i="27"/>
  <c r="C27" i="27"/>
  <c r="H27" i="27" s="1"/>
  <c r="C28" i="27"/>
  <c r="Y28" i="27" s="1"/>
  <c r="L75" i="28"/>
  <c r="C30" i="29"/>
  <c r="K30" i="29" s="1"/>
  <c r="C26" i="30"/>
  <c r="W26" i="30" s="1"/>
  <c r="C27" i="30"/>
  <c r="T27" i="30" s="1"/>
  <c r="C28" i="30"/>
  <c r="Y28" i="30" s="1"/>
  <c r="L43" i="30"/>
  <c r="C29" i="32"/>
  <c r="L29" i="32" s="1"/>
  <c r="B37" i="18"/>
  <c r="B21" i="18"/>
  <c r="C29" i="23"/>
  <c r="P29" i="23" s="1"/>
  <c r="K38" i="24"/>
  <c r="C26" i="25"/>
  <c r="O26" i="25" s="1"/>
  <c r="C27" i="26"/>
  <c r="L27" i="26" s="1"/>
  <c r="L35" i="26"/>
  <c r="C29" i="27"/>
  <c r="C26" i="28"/>
  <c r="X26" i="28" s="1"/>
  <c r="C29" i="30"/>
  <c r="C30" i="30"/>
  <c r="S30" i="30" s="1"/>
  <c r="L31" i="30"/>
  <c r="L35" i="30"/>
  <c r="C26" i="32"/>
  <c r="AD26" i="32" s="1"/>
  <c r="C27" i="32"/>
  <c r="W27" i="32" s="1"/>
  <c r="C30" i="32"/>
  <c r="T30" i="32" s="1"/>
  <c r="L36" i="32"/>
  <c r="L73" i="32"/>
  <c r="B19" i="18"/>
  <c r="C26" i="24"/>
  <c r="C27" i="24"/>
  <c r="C28" i="24"/>
  <c r="C29" i="24"/>
  <c r="AD29" i="24" s="1"/>
  <c r="C30" i="24"/>
  <c r="K30" i="24" s="1"/>
  <c r="K34" i="24"/>
  <c r="C27" i="25"/>
  <c r="X27" i="25" s="1"/>
  <c r="C28" i="25"/>
  <c r="M28" i="25" s="1"/>
  <c r="C30" i="25"/>
  <c r="V27" i="26"/>
  <c r="C27" i="29"/>
  <c r="T27" i="29" s="1"/>
  <c r="L39" i="30"/>
  <c r="Q22" i="29"/>
  <c r="U22" i="29"/>
  <c r="B47" i="18"/>
  <c r="C25" i="23"/>
  <c r="X25" i="23" s="1"/>
  <c r="C23" i="24"/>
  <c r="T23" i="24" s="1"/>
  <c r="C24" i="24"/>
  <c r="Y24" i="24" s="1"/>
  <c r="C25" i="24"/>
  <c r="C25" i="25"/>
  <c r="C23" i="26"/>
  <c r="C24" i="27"/>
  <c r="C25" i="27"/>
  <c r="R25" i="27" s="1"/>
  <c r="I40" i="27"/>
  <c r="C21" i="28"/>
  <c r="X21" i="28" s="1"/>
  <c r="C24" i="32"/>
  <c r="L24" i="32" s="1"/>
  <c r="W23" i="2"/>
  <c r="B42" i="18"/>
  <c r="C21" i="23"/>
  <c r="X21" i="23" s="1"/>
  <c r="C22" i="23"/>
  <c r="M22" i="23" s="1"/>
  <c r="I26" i="24"/>
  <c r="C21" i="26"/>
  <c r="C24" i="26"/>
  <c r="AC24" i="26" s="1"/>
  <c r="C25" i="26"/>
  <c r="Z25" i="26" s="1"/>
  <c r="C22" i="28"/>
  <c r="X22" i="28" s="1"/>
  <c r="C23" i="28"/>
  <c r="C24" i="28"/>
  <c r="J44" i="28"/>
  <c r="I47" i="28"/>
  <c r="C23" i="29"/>
  <c r="L23" i="29" s="1"/>
  <c r="C21" i="30"/>
  <c r="C21" i="31"/>
  <c r="O21" i="31" s="1"/>
  <c r="C22" i="31"/>
  <c r="P22" i="31" s="1"/>
  <c r="C21" i="32"/>
  <c r="T21" i="32" s="1"/>
  <c r="C22" i="32"/>
  <c r="C25" i="32"/>
  <c r="AA25" i="32" s="1"/>
  <c r="B26" i="18"/>
  <c r="B6" i="18"/>
  <c r="C23" i="23"/>
  <c r="Z23" i="23" s="1"/>
  <c r="R25" i="24"/>
  <c r="C21" i="24"/>
  <c r="C22" i="24"/>
  <c r="C22" i="26"/>
  <c r="Y22" i="26" s="1"/>
  <c r="C21" i="27"/>
  <c r="N21" i="27" s="1"/>
  <c r="C25" i="28"/>
  <c r="O25" i="28" s="1"/>
  <c r="C24" i="29"/>
  <c r="G24" i="29" s="1"/>
  <c r="C25" i="29"/>
  <c r="Z25" i="29" s="1"/>
  <c r="C22" i="30"/>
  <c r="N22" i="30" s="1"/>
  <c r="C23" i="30"/>
  <c r="Z23" i="30" s="1"/>
  <c r="C24" i="30"/>
  <c r="W24" i="30" s="1"/>
  <c r="C25" i="30"/>
  <c r="R25" i="30" s="1"/>
  <c r="J51" i="31"/>
  <c r="C23" i="32"/>
  <c r="L23" i="32" s="1"/>
  <c r="U23" i="2"/>
  <c r="B22" i="18"/>
  <c r="C24" i="23"/>
  <c r="O24" i="23" s="1"/>
  <c r="J50" i="24"/>
  <c r="C21" i="25"/>
  <c r="Z21" i="25" s="1"/>
  <c r="C22" i="25"/>
  <c r="S22" i="25" s="1"/>
  <c r="C23" i="25"/>
  <c r="C24" i="25"/>
  <c r="C22" i="27"/>
  <c r="G22" i="27" s="1"/>
  <c r="C23" i="27"/>
  <c r="H23" i="27" s="1"/>
  <c r="C24" i="31"/>
  <c r="X24" i="31" s="1"/>
  <c r="B2" i="18"/>
  <c r="C17" i="23"/>
  <c r="C20" i="23"/>
  <c r="O20" i="23" s="1"/>
  <c r="C16" i="24"/>
  <c r="T16" i="24" s="1"/>
  <c r="C17" i="25"/>
  <c r="H23" i="26"/>
  <c r="C17" i="27"/>
  <c r="C16" i="28"/>
  <c r="J16" i="28" s="1"/>
  <c r="C20" i="28"/>
  <c r="J20" i="28" s="1"/>
  <c r="C17" i="29"/>
  <c r="C18" i="29"/>
  <c r="AC18" i="29" s="1"/>
  <c r="C19" i="29"/>
  <c r="AD19" i="29" s="1"/>
  <c r="C20" i="29"/>
  <c r="R20" i="29" s="1"/>
  <c r="C16" i="30"/>
  <c r="C17" i="30"/>
  <c r="C18" i="30"/>
  <c r="AD18" i="30" s="1"/>
  <c r="C20" i="31"/>
  <c r="C16" i="32"/>
  <c r="W16" i="32" s="1"/>
  <c r="C20" i="32"/>
  <c r="L20" i="32" s="1"/>
  <c r="G28" i="23"/>
  <c r="C17" i="24"/>
  <c r="C18" i="24"/>
  <c r="G51" i="24"/>
  <c r="C16" i="26"/>
  <c r="C18" i="26"/>
  <c r="G18" i="26" s="1"/>
  <c r="C20" i="26"/>
  <c r="Y20" i="26" s="1"/>
  <c r="C17" i="28"/>
  <c r="AD17" i="28" s="1"/>
  <c r="G58" i="28"/>
  <c r="G51" i="29"/>
  <c r="C16" i="31"/>
  <c r="AC16" i="31" s="1"/>
  <c r="G52" i="31"/>
  <c r="C17" i="32"/>
  <c r="T17" i="32" s="1"/>
  <c r="C18" i="32"/>
  <c r="B3" i="18"/>
  <c r="B36" i="18"/>
  <c r="C18" i="23"/>
  <c r="C19" i="24"/>
  <c r="K19" i="24" s="1"/>
  <c r="C20" i="24"/>
  <c r="J20" i="24" s="1"/>
  <c r="C18" i="25"/>
  <c r="O18" i="25" s="1"/>
  <c r="C19" i="25"/>
  <c r="L19" i="25" s="1"/>
  <c r="C17" i="26"/>
  <c r="AC17" i="26" s="1"/>
  <c r="C19" i="26"/>
  <c r="C16" i="27"/>
  <c r="J16" i="27" s="1"/>
  <c r="C18" i="27"/>
  <c r="R18" i="27" s="1"/>
  <c r="G56" i="28"/>
  <c r="C16" i="29"/>
  <c r="AA16" i="29" s="1"/>
  <c r="C19" i="30"/>
  <c r="K19" i="30" s="1"/>
  <c r="C18" i="31"/>
  <c r="H18" i="31" s="1"/>
  <c r="C19" i="32"/>
  <c r="S19" i="32" s="1"/>
  <c r="B12" i="18"/>
  <c r="C16" i="23"/>
  <c r="O16" i="23" s="1"/>
  <c r="C19" i="23"/>
  <c r="G36" i="23"/>
  <c r="H27" i="24"/>
  <c r="Z18" i="25"/>
  <c r="C16" i="25"/>
  <c r="C20" i="25"/>
  <c r="AC20" i="25" s="1"/>
  <c r="C19" i="27"/>
  <c r="G19" i="27" s="1"/>
  <c r="C20" i="27"/>
  <c r="H39" i="27"/>
  <c r="C19" i="28"/>
  <c r="H26" i="28"/>
  <c r="H50" i="28"/>
  <c r="C20" i="30"/>
  <c r="L20" i="30" s="1"/>
  <c r="C19" i="31"/>
  <c r="W20" i="32"/>
  <c r="X30" i="32"/>
  <c r="P32" i="32"/>
  <c r="AM34" i="32"/>
  <c r="O40" i="32"/>
  <c r="AM41" i="32"/>
  <c r="AM50" i="32"/>
  <c r="O53" i="32"/>
  <c r="L17" i="32"/>
  <c r="L21" i="32"/>
  <c r="O24" i="32"/>
  <c r="AK26" i="32"/>
  <c r="AM26" i="32" s="1"/>
  <c r="L28" i="32"/>
  <c r="S29" i="32"/>
  <c r="AL29" i="32"/>
  <c r="AM29" i="32" s="1"/>
  <c r="M30" i="32"/>
  <c r="AC30" i="32"/>
  <c r="S32" i="32"/>
  <c r="L33" i="32"/>
  <c r="V34" i="32"/>
  <c r="K36" i="32"/>
  <c r="V36" i="32"/>
  <c r="U38" i="32"/>
  <c r="AL38" i="32"/>
  <c r="AM38" i="32" s="1"/>
  <c r="N39" i="32"/>
  <c r="S40" i="32"/>
  <c r="AC43" i="32"/>
  <c r="V43" i="32"/>
  <c r="AK45" i="32"/>
  <c r="L48" i="32"/>
  <c r="AK48" i="32"/>
  <c r="AM48" i="32" s="1"/>
  <c r="AL50" i="32"/>
  <c r="R59" i="32"/>
  <c r="P17" i="32"/>
  <c r="AK17" i="32"/>
  <c r="AM17" i="32" s="1"/>
  <c r="N19" i="32"/>
  <c r="S20" i="32"/>
  <c r="P21" i="32"/>
  <c r="AK21" i="32"/>
  <c r="AM21" i="32" s="1"/>
  <c r="AC23" i="32"/>
  <c r="AD23" i="32"/>
  <c r="S24" i="32"/>
  <c r="AD28" i="32"/>
  <c r="N30" i="32"/>
  <c r="AD30" i="32"/>
  <c r="S31" i="32"/>
  <c r="AL31" i="32"/>
  <c r="AM31" i="32" s="1"/>
  <c r="K32" i="32"/>
  <c r="V32" i="32"/>
  <c r="M34" i="32"/>
  <c r="AM42" i="32"/>
  <c r="AM49" i="32"/>
  <c r="K16" i="32"/>
  <c r="AM18" i="32"/>
  <c r="T20" i="32"/>
  <c r="AM22" i="32"/>
  <c r="S23" i="32"/>
  <c r="K24" i="32"/>
  <c r="T24" i="32"/>
  <c r="M27" i="32"/>
  <c r="L34" i="32"/>
  <c r="AC35" i="32"/>
  <c r="AC36" i="32"/>
  <c r="O36" i="32"/>
  <c r="AM37" i="32"/>
  <c r="K40" i="32"/>
  <c r="U45" i="32"/>
  <c r="AD48" i="32"/>
  <c r="T48" i="32"/>
  <c r="W52" i="32"/>
  <c r="AM40" i="31"/>
  <c r="P37" i="18"/>
  <c r="AM16" i="31"/>
  <c r="AD18" i="31"/>
  <c r="J20" i="31"/>
  <c r="X22" i="31"/>
  <c r="AL23" i="31"/>
  <c r="AK24" i="31"/>
  <c r="AM24" i="31" s="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Z18" i="31"/>
  <c r="Y35" i="31"/>
  <c r="U50" i="31"/>
  <c r="AD47" i="31"/>
  <c r="V16" i="31"/>
  <c r="G17" i="31"/>
  <c r="J18" i="31"/>
  <c r="AC20" i="31"/>
  <c r="N20" i="31"/>
  <c r="AD20" i="31"/>
  <c r="AD21" i="31"/>
  <c r="W21" i="31"/>
  <c r="AC23" i="31"/>
  <c r="U27" i="31"/>
  <c r="AC31" i="31"/>
  <c r="N36" i="31"/>
  <c r="I39" i="31"/>
  <c r="AD40" i="31"/>
  <c r="G41" i="31"/>
  <c r="AC42" i="31"/>
  <c r="Y50" i="31"/>
  <c r="O37" i="31"/>
  <c r="O17" i="31"/>
  <c r="N18" i="31"/>
  <c r="AK18" i="31"/>
  <c r="AM19" i="31"/>
  <c r="R20" i="31"/>
  <c r="AM20" i="31"/>
  <c r="AC25" i="31"/>
  <c r="AC28" i="31"/>
  <c r="AK28" i="31"/>
  <c r="AM28" i="31" s="1"/>
  <c r="AL31" i="31"/>
  <c r="AM31" i="31" s="1"/>
  <c r="AK34" i="31"/>
  <c r="AM34" i="31" s="1"/>
  <c r="Y39" i="31"/>
  <c r="AC46" i="31"/>
  <c r="AK47" i="31"/>
  <c r="AM47" i="31" s="1"/>
  <c r="AL50" i="31"/>
  <c r="S23" i="30"/>
  <c r="AD19" i="30"/>
  <c r="S19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R46" i="30"/>
  <c r="Y49" i="30"/>
  <c r="L16" i="30"/>
  <c r="V16" i="30"/>
  <c r="AK16" i="30"/>
  <c r="AM16" i="30" s="1"/>
  <c r="AK20" i="30"/>
  <c r="AM20" i="30" s="1"/>
  <c r="V22" i="30"/>
  <c r="AK22" i="30"/>
  <c r="AM22" i="30" s="1"/>
  <c r="G23" i="30"/>
  <c r="AK23" i="30"/>
  <c r="AM23" i="30" s="1"/>
  <c r="AK25" i="30"/>
  <c r="AM25" i="30" s="1"/>
  <c r="AL26" i="30"/>
  <c r="L27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AD16" i="30"/>
  <c r="AC26" i="30"/>
  <c r="V29" i="30"/>
  <c r="O42" i="18"/>
  <c r="N16" i="30"/>
  <c r="AL17" i="30"/>
  <c r="AM17" i="30" s="1"/>
  <c r="AK18" i="30"/>
  <c r="AM18" i="30" s="1"/>
  <c r="G19" i="30"/>
  <c r="J22" i="30"/>
  <c r="Z22" i="30"/>
  <c r="K23" i="30"/>
  <c r="U26" i="30"/>
  <c r="AM28" i="30"/>
  <c r="AM33" i="30"/>
  <c r="AM36" i="30"/>
  <c r="AL40" i="30"/>
  <c r="AM40" i="30" s="1"/>
  <c r="AM46" i="30"/>
  <c r="AL49" i="30"/>
  <c r="AM49" i="30" s="1"/>
  <c r="Z20" i="29"/>
  <c r="Y40" i="29"/>
  <c r="J54" i="29"/>
  <c r="N50" i="18"/>
  <c r="N71" i="1" s="1"/>
  <c r="AK21" i="29"/>
  <c r="AM21" i="29" s="1"/>
  <c r="Y22" i="29"/>
  <c r="T23" i="29"/>
  <c r="K26" i="29"/>
  <c r="I32" i="29"/>
  <c r="AL36" i="29"/>
  <c r="AM36" i="29" s="1"/>
  <c r="AL43" i="29"/>
  <c r="Y49" i="29"/>
  <c r="L61" i="29"/>
  <c r="AD16" i="29"/>
  <c r="AL17" i="29"/>
  <c r="AM17" i="29" s="1"/>
  <c r="AK18" i="29"/>
  <c r="AM18" i="29" s="1"/>
  <c r="G19" i="29"/>
  <c r="T20" i="29"/>
  <c r="M22" i="29"/>
  <c r="AC22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J50" i="29"/>
  <c r="I22" i="29"/>
  <c r="AK25" i="29"/>
  <c r="AM25" i="29" s="1"/>
  <c r="Y28" i="29"/>
  <c r="AK31" i="29"/>
  <c r="AM31" i="29" s="1"/>
  <c r="W51" i="29"/>
  <c r="L20" i="29"/>
  <c r="AK23" i="29"/>
  <c r="AM23" i="29" s="1"/>
  <c r="AL28" i="29"/>
  <c r="AC32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O59" i="17"/>
  <c r="O57" i="17"/>
  <c r="O55" i="17"/>
  <c r="O53" i="17"/>
  <c r="O28" i="28"/>
  <c r="Z28" i="28"/>
  <c r="P29" i="28"/>
  <c r="P31" i="28"/>
  <c r="AD33" i="28"/>
  <c r="Z33" i="28"/>
  <c r="V34" i="28"/>
  <c r="N37" i="28"/>
  <c r="W38" i="28"/>
  <c r="N48" i="28"/>
  <c r="N16" i="28"/>
  <c r="AK18" i="28"/>
  <c r="AM18" i="28" s="1"/>
  <c r="H22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P18" i="28"/>
  <c r="Z20" i="28"/>
  <c r="P22" i="28"/>
  <c r="AL22" i="28"/>
  <c r="AM22" i="28" s="1"/>
  <c r="R24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G38" i="28"/>
  <c r="W39" i="28"/>
  <c r="Q41" i="28"/>
  <c r="AL41" i="28"/>
  <c r="AM41" i="28" s="1"/>
  <c r="J42" i="28"/>
  <c r="AD43" i="28"/>
  <c r="O44" i="28"/>
  <c r="AC46" i="28"/>
  <c r="Y47" i="28"/>
  <c r="AC48" i="28"/>
  <c r="AC51" i="28"/>
  <c r="W54" i="28"/>
  <c r="G60" i="28"/>
  <c r="W62" i="28"/>
  <c r="V16" i="28"/>
  <c r="AM19" i="28"/>
  <c r="N24" i="28"/>
  <c r="AD29" i="28"/>
  <c r="Z42" i="28"/>
  <c r="M51" i="28"/>
  <c r="W16" i="28"/>
  <c r="O17" i="28"/>
  <c r="H18" i="28"/>
  <c r="AC24" i="28"/>
  <c r="O24" i="28"/>
  <c r="Z24" i="28"/>
  <c r="P25" i="28"/>
  <c r="P26" i="28"/>
  <c r="AM27" i="28"/>
  <c r="R28" i="28"/>
  <c r="AC36" i="28"/>
  <c r="V37" i="28"/>
  <c r="O39" i="28"/>
  <c r="N43" i="28"/>
  <c r="AL51" i="28"/>
  <c r="AM51" i="28" s="1"/>
  <c r="G54" i="28"/>
  <c r="G62" i="28"/>
  <c r="M41" i="18"/>
  <c r="R16" i="28"/>
  <c r="AD16" i="28"/>
  <c r="W17" i="28"/>
  <c r="R20" i="28"/>
  <c r="AD20" i="28"/>
  <c r="AL23" i="28"/>
  <c r="AM23" i="28" s="1"/>
  <c r="J24" i="28"/>
  <c r="V24" i="28"/>
  <c r="G25" i="28"/>
  <c r="X25" i="28"/>
  <c r="N28" i="28"/>
  <c r="W28" i="28"/>
  <c r="O29" i="28"/>
  <c r="M32" i="28"/>
  <c r="R33" i="28"/>
  <c r="V43" i="28"/>
  <c r="AM47" i="28"/>
  <c r="P31" i="27"/>
  <c r="O35" i="27"/>
  <c r="AD18" i="27"/>
  <c r="N18" i="27"/>
  <c r="V18" i="27"/>
  <c r="Z18" i="27"/>
  <c r="J18" i="27"/>
  <c r="AL21" i="27"/>
  <c r="AK21" i="27"/>
  <c r="G42" i="27"/>
  <c r="G41" i="27"/>
  <c r="H38" i="27"/>
  <c r="H19" i="27"/>
  <c r="W26" i="27"/>
  <c r="W58" i="27"/>
  <c r="P36" i="27"/>
  <c r="Z25" i="27"/>
  <c r="Q17" i="27"/>
  <c r="W22" i="27"/>
  <c r="AK30" i="27"/>
  <c r="AM30" i="27" s="1"/>
  <c r="T40" i="27"/>
  <c r="L5" i="18"/>
  <c r="AK16" i="27"/>
  <c r="R17" i="27"/>
  <c r="AL17" i="27"/>
  <c r="AM17" i="27" s="1"/>
  <c r="AD19" i="27"/>
  <c r="Y20" i="27"/>
  <c r="X24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5" i="18" s="1"/>
  <c r="O56" i="17"/>
  <c r="O52" i="17"/>
  <c r="O51" i="17"/>
  <c r="Z36" i="27"/>
  <c r="Q20" i="27"/>
  <c r="Y35" i="27"/>
  <c r="Y40" i="27"/>
  <c r="AK46" i="27"/>
  <c r="AM46" i="27" s="1"/>
  <c r="AL51" i="27"/>
  <c r="D74" i="1"/>
  <c r="D70" i="1"/>
  <c r="D66" i="1"/>
  <c r="D62" i="1"/>
  <c r="M20" i="27"/>
  <c r="Z16" i="27"/>
  <c r="I17" i="27"/>
  <c r="AK19" i="27"/>
  <c r="AM19" i="27" s="1"/>
  <c r="Z21" i="27"/>
  <c r="AD21" i="27"/>
  <c r="AL29" i="27"/>
  <c r="AM29" i="27" s="1"/>
  <c r="AK42" i="27"/>
  <c r="AL47" i="27"/>
  <c r="AM47" i="27" s="1"/>
  <c r="AM30" i="23"/>
  <c r="Y22" i="23"/>
  <c r="J23" i="23"/>
  <c r="E36" i="18"/>
  <c r="V16" i="23"/>
  <c r="AL34" i="23"/>
  <c r="AM34" i="23" s="1"/>
  <c r="AK45" i="23"/>
  <c r="AM45" i="23" s="1"/>
  <c r="AD34" i="23"/>
  <c r="J16" i="23"/>
  <c r="Z16" i="23"/>
  <c r="AK18" i="23"/>
  <c r="H21" i="23"/>
  <c r="AL21" i="23"/>
  <c r="AM21" i="23" s="1"/>
  <c r="AC26" i="23"/>
  <c r="AK26" i="23"/>
  <c r="AM26" i="23" s="1"/>
  <c r="AK30" i="23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AK17" i="23"/>
  <c r="AM17" i="23" s="1"/>
  <c r="N19" i="23"/>
  <c r="AD20" i="23"/>
  <c r="U30" i="23"/>
  <c r="R31" i="23"/>
  <c r="Q38" i="23"/>
  <c r="AL42" i="23"/>
  <c r="AM42" i="23" s="1"/>
  <c r="AM46" i="23"/>
  <c r="AM50" i="23"/>
  <c r="Q26" i="24"/>
  <c r="F50" i="18"/>
  <c r="AL17" i="24"/>
  <c r="AM17" i="24" s="1"/>
  <c r="H18" i="24"/>
  <c r="AK18" i="24"/>
  <c r="G19" i="24"/>
  <c r="W22" i="24"/>
  <c r="Q22" i="24"/>
  <c r="AK23" i="24"/>
  <c r="AM23" i="24" s="1"/>
  <c r="AD25" i="24"/>
  <c r="Y26" i="24"/>
  <c r="AK27" i="24"/>
  <c r="J29" i="24"/>
  <c r="AK29" i="24"/>
  <c r="AM29" i="24" s="1"/>
  <c r="AK31" i="24"/>
  <c r="AM31" i="24" s="1"/>
  <c r="T35" i="24"/>
  <c r="AC36" i="24"/>
  <c r="AK37" i="24"/>
  <c r="AM37" i="24" s="1"/>
  <c r="AK39" i="24"/>
  <c r="AM39" i="24" s="1"/>
  <c r="I40" i="24"/>
  <c r="Z42" i="24"/>
  <c r="AL43" i="24"/>
  <c r="AL45" i="24"/>
  <c r="AL49" i="24"/>
  <c r="AM49" i="24" s="1"/>
  <c r="H73" i="17"/>
  <c r="J60" i="18" s="1"/>
  <c r="I60" i="18" s="1"/>
  <c r="J81" i="1" s="1"/>
  <c r="H57" i="17"/>
  <c r="H52" i="17"/>
  <c r="R18" i="24"/>
  <c r="AM27" i="24"/>
  <c r="AD16" i="24"/>
  <c r="J18" i="24"/>
  <c r="L20" i="24"/>
  <c r="AK20" i="24"/>
  <c r="AM20" i="24" s="1"/>
  <c r="U22" i="24"/>
  <c r="AL22" i="24"/>
  <c r="AM22" i="24" s="1"/>
  <c r="L23" i="24"/>
  <c r="G24" i="24"/>
  <c r="R29" i="24"/>
  <c r="AL36" i="24"/>
  <c r="AM36" i="24" s="1"/>
  <c r="N37" i="24"/>
  <c r="AK44" i="24"/>
  <c r="AM44" i="24" s="1"/>
  <c r="AK46" i="24"/>
  <c r="AM46" i="24" s="1"/>
  <c r="Y49" i="24"/>
  <c r="V16" i="24"/>
  <c r="AM18" i="24"/>
  <c r="Y36" i="24"/>
  <c r="AC18" i="24"/>
  <c r="N18" i="24"/>
  <c r="AD18" i="24"/>
  <c r="AD19" i="24"/>
  <c r="S19" i="24"/>
  <c r="N20" i="24"/>
  <c r="AL21" i="24"/>
  <c r="AM21" i="24" s="1"/>
  <c r="I22" i="24"/>
  <c r="Y22" i="24"/>
  <c r="AK25" i="24"/>
  <c r="AM25" i="24" s="1"/>
  <c r="AL26" i="24"/>
  <c r="AC32" i="24"/>
  <c r="AM32" i="24"/>
  <c r="AK33" i="24"/>
  <c r="AM33" i="24" s="1"/>
  <c r="AK35" i="24"/>
  <c r="AM35" i="24" s="1"/>
  <c r="I36" i="24"/>
  <c r="AC40" i="24"/>
  <c r="AM40" i="24"/>
  <c r="AK42" i="24"/>
  <c r="AM42" i="24" s="1"/>
  <c r="AM47" i="25"/>
  <c r="T19" i="25"/>
  <c r="AM50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P31" i="25"/>
  <c r="AM46" i="25"/>
  <c r="L23" i="25"/>
  <c r="Y24" i="25"/>
  <c r="AM25" i="25"/>
  <c r="AK27" i="25"/>
  <c r="AM27" i="25" s="1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H60" i="17"/>
  <c r="H59" i="17"/>
  <c r="H56" i="17"/>
  <c r="H55" i="17"/>
  <c r="H53" i="17"/>
  <c r="H51" i="17"/>
  <c r="R25" i="26"/>
  <c r="AL41" i="26"/>
  <c r="AK41" i="26"/>
  <c r="AM41" i="26" s="1"/>
  <c r="T19" i="26"/>
  <c r="S30" i="26"/>
  <c r="H43" i="18"/>
  <c r="AL19" i="26"/>
  <c r="AM19" i="26" s="1"/>
  <c r="AK19" i="26"/>
  <c r="P23" i="26"/>
  <c r="T27" i="26"/>
  <c r="AK29" i="26"/>
  <c r="AM29" i="26" s="1"/>
  <c r="S38" i="26"/>
  <c r="Z45" i="26"/>
  <c r="AL49" i="26"/>
  <c r="AK49" i="26"/>
  <c r="I22" i="26"/>
  <c r="AD18" i="26"/>
  <c r="W18" i="26"/>
  <c r="S18" i="26"/>
  <c r="Q22" i="26"/>
  <c r="X23" i="26"/>
  <c r="J25" i="26"/>
  <c r="AK32" i="26"/>
  <c r="AL32" i="26"/>
  <c r="AL35" i="26"/>
  <c r="AK35" i="26"/>
  <c r="Z41" i="26"/>
  <c r="AM36" i="26"/>
  <c r="M42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W50" i="26"/>
  <c r="AM28" i="26"/>
  <c r="AM51" i="26"/>
  <c r="J71" i="1"/>
  <c r="Q69" i="2"/>
  <c r="Y68" i="2"/>
  <c r="AA38" i="29"/>
  <c r="AA16" i="30"/>
  <c r="O28" i="18"/>
  <c r="AB16" i="32"/>
  <c r="C69" i="6"/>
  <c r="T69" i="6" s="1"/>
  <c r="E28" i="18"/>
  <c r="N52" i="18"/>
  <c r="AD69" i="2"/>
  <c r="AB16" i="30"/>
  <c r="N41" i="18"/>
  <c r="G58" i="18"/>
  <c r="H79" i="1" s="1"/>
  <c r="G52" i="18"/>
  <c r="H73" i="1" s="1"/>
  <c r="G44" i="18"/>
  <c r="G30" i="18"/>
  <c r="G13" i="18"/>
  <c r="G27" i="18"/>
  <c r="O68" i="2"/>
  <c r="U69" i="2"/>
  <c r="AB17" i="29"/>
  <c r="AA30" i="29"/>
  <c r="G28" i="18"/>
  <c r="F52" i="18"/>
  <c r="H45" i="18"/>
  <c r="H29" i="18"/>
  <c r="H38" i="18"/>
  <c r="H14" i="18"/>
  <c r="H47" i="18"/>
  <c r="O46" i="18"/>
  <c r="N31" i="18"/>
  <c r="G16" i="18"/>
  <c r="G55" i="18"/>
  <c r="H76" i="1" s="1"/>
  <c r="G49" i="18"/>
  <c r="G45" i="18"/>
  <c r="G29" i="18"/>
  <c r="G38" i="18"/>
  <c r="G14" i="18"/>
  <c r="G47" i="18"/>
  <c r="N35" i="18"/>
  <c r="J68" i="2"/>
  <c r="B56" i="18"/>
  <c r="AA26" i="28"/>
  <c r="N57" i="18"/>
  <c r="N78" i="1" s="1"/>
  <c r="AB17" i="30"/>
  <c r="AA20" i="30"/>
  <c r="AB31" i="30"/>
  <c r="AB43" i="30"/>
  <c r="G54" i="18"/>
  <c r="G43" i="18"/>
  <c r="H30" i="18"/>
  <c r="H13" i="18"/>
  <c r="H27" i="18"/>
  <c r="H16" i="18"/>
  <c r="G2" i="18"/>
  <c r="N32" i="18"/>
  <c r="N26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" i="18"/>
  <c r="L25" i="18"/>
  <c r="L10" i="18"/>
  <c r="L39" i="18"/>
  <c r="L4" i="18"/>
  <c r="L44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4" i="6"/>
  <c r="AA56" i="6"/>
  <c r="AA57" i="6"/>
  <c r="AA58" i="6"/>
  <c r="AA59" i="6"/>
  <c r="AA60" i="6"/>
  <c r="AA61" i="6"/>
  <c r="AA62" i="6"/>
  <c r="AA63" i="6"/>
  <c r="AA64" i="6"/>
  <c r="AA65" i="6"/>
  <c r="AA71" i="6"/>
  <c r="AA72" i="6"/>
  <c r="AA73" i="6"/>
  <c r="AA74" i="6"/>
  <c r="AA75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71" i="6"/>
  <c r="AB72" i="6"/>
  <c r="AB73" i="6"/>
  <c r="AB74" i="6"/>
  <c r="AB75" i="6"/>
  <c r="M44" i="18"/>
  <c r="M59" i="18"/>
  <c r="M80" i="1" s="1"/>
  <c r="M61" i="18"/>
  <c r="M82" i="1" s="1"/>
  <c r="M35" i="18"/>
  <c r="AA70" i="2"/>
  <c r="G70" i="2"/>
  <c r="R70" i="2"/>
  <c r="M70" i="2"/>
  <c r="L69" i="2"/>
  <c r="P66" i="2"/>
  <c r="Z70" i="2"/>
  <c r="U70" i="2"/>
  <c r="AB66" i="2"/>
  <c r="W66" i="2"/>
  <c r="B28" i="18"/>
  <c r="D76" i="1"/>
  <c r="D72" i="1"/>
  <c r="D68" i="1"/>
  <c r="D64" i="1"/>
  <c r="D60" i="1"/>
  <c r="AA53" i="6"/>
  <c r="AA52" i="6"/>
  <c r="C66" i="23"/>
  <c r="F57" i="18"/>
  <c r="G78" i="1" s="1"/>
  <c r="F56" i="18"/>
  <c r="F6" i="18"/>
  <c r="F54" i="18"/>
  <c r="AA38" i="24"/>
  <c r="C70" i="28"/>
  <c r="AA70" i="28" s="1"/>
  <c r="C70" i="29"/>
  <c r="Q55" i="18"/>
  <c r="AB36" i="32"/>
  <c r="AA23" i="32"/>
  <c r="AA32" i="32"/>
  <c r="AA31" i="32"/>
  <c r="AB20" i="32"/>
  <c r="AB40" i="32"/>
  <c r="AA43" i="32"/>
  <c r="C70" i="32"/>
  <c r="T70" i="32" s="1"/>
  <c r="L52" i="18"/>
  <c r="M32" i="18"/>
  <c r="M31" i="18"/>
  <c r="M26" i="18"/>
  <c r="AB16" i="26"/>
  <c r="AB31" i="26"/>
  <c r="AB43" i="26"/>
  <c r="AB20" i="29"/>
  <c r="G3" i="18"/>
  <c r="G56" i="18"/>
  <c r="H77" i="1" s="1"/>
  <c r="G51" i="18"/>
  <c r="H72" i="1" s="1"/>
  <c r="H5" i="18"/>
  <c r="H32" i="18"/>
  <c r="H33" i="18"/>
  <c r="H41" i="18"/>
  <c r="H23" i="18"/>
  <c r="H31" i="18"/>
  <c r="H48" i="18"/>
  <c r="H35" i="18"/>
  <c r="H19" i="18"/>
  <c r="H26" i="18"/>
  <c r="O50" i="18"/>
  <c r="O34" i="18"/>
  <c r="O9" i="18"/>
  <c r="O20" i="18"/>
  <c r="O37" i="18"/>
  <c r="AB19" i="26"/>
  <c r="AB75" i="32"/>
  <c r="G60" i="18"/>
  <c r="H81" i="1" s="1"/>
  <c r="G53" i="18"/>
  <c r="H74" i="1" s="1"/>
  <c r="G50" i="18"/>
  <c r="H71" i="1" s="1"/>
  <c r="G32" i="18"/>
  <c r="G33" i="18"/>
  <c r="G41" i="18"/>
  <c r="G23" i="18"/>
  <c r="G31" i="18"/>
  <c r="G48" i="18"/>
  <c r="G35" i="18"/>
  <c r="G19" i="18"/>
  <c r="E6" i="18"/>
  <c r="C69" i="1"/>
  <c r="D75" i="1"/>
  <c r="D71" i="1"/>
  <c r="D67" i="1"/>
  <c r="D63" i="1"/>
  <c r="D59" i="1"/>
  <c r="C71" i="1"/>
  <c r="D77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0" i="18"/>
  <c r="B55" i="18"/>
  <c r="W69" i="6"/>
  <c r="AA34" i="24"/>
  <c r="AA44" i="24"/>
  <c r="P28" i="18"/>
  <c r="AA20" i="32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2" i="18"/>
  <c r="P6" i="18"/>
  <c r="P3" i="18"/>
  <c r="P2" i="18"/>
  <c r="P47" i="18"/>
  <c r="P26" i="18"/>
  <c r="P16" i="18"/>
  <c r="P19" i="18"/>
  <c r="P14" i="18"/>
  <c r="P35" i="18"/>
  <c r="P27" i="18"/>
  <c r="P48" i="18"/>
  <c r="P38" i="18"/>
  <c r="P31" i="18"/>
  <c r="P13" i="18"/>
  <c r="P23" i="18"/>
  <c r="P29" i="18"/>
  <c r="P41" i="18"/>
  <c r="P30" i="18"/>
  <c r="P33" i="18"/>
  <c r="P45" i="18"/>
  <c r="P32" i="18"/>
  <c r="P50" i="18"/>
  <c r="P51" i="18"/>
  <c r="P22" i="18"/>
  <c r="P25" i="18"/>
  <c r="P24" i="18"/>
  <c r="P10" i="18"/>
  <c r="P18" i="18"/>
  <c r="P39" i="18"/>
  <c r="P15" i="18"/>
  <c r="P4" i="18"/>
  <c r="P7" i="18"/>
  <c r="P17" i="18"/>
  <c r="P44" i="18"/>
  <c r="P52" i="18"/>
  <c r="P53" i="18"/>
  <c r="P5" i="18"/>
  <c r="P54" i="18"/>
  <c r="P36" i="18"/>
  <c r="P21" i="18"/>
  <c r="P11" i="18"/>
  <c r="P8" i="18"/>
  <c r="P40" i="18"/>
  <c r="P49" i="18"/>
  <c r="P56" i="18"/>
  <c r="P43" i="18"/>
  <c r="P55" i="18"/>
  <c r="AB19" i="31"/>
  <c r="AA22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36" i="18"/>
  <c r="F12" i="18"/>
  <c r="F47" i="18"/>
  <c r="F22" i="18"/>
  <c r="F26" i="18"/>
  <c r="F21" i="18"/>
  <c r="F16" i="18"/>
  <c r="F25" i="18"/>
  <c r="F19" i="18"/>
  <c r="F37" i="18"/>
  <c r="F14" i="18"/>
  <c r="F24" i="18"/>
  <c r="F35" i="18"/>
  <c r="F11" i="18"/>
  <c r="F27" i="18"/>
  <c r="F10" i="18"/>
  <c r="F48" i="18"/>
  <c r="F20" i="18"/>
  <c r="F38" i="18"/>
  <c r="F18" i="18"/>
  <c r="F31" i="18"/>
  <c r="F8" i="18"/>
  <c r="F13" i="18"/>
  <c r="F39" i="18"/>
  <c r="F23" i="18"/>
  <c r="F9" i="18"/>
  <c r="F29" i="18"/>
  <c r="F15" i="18"/>
  <c r="F41" i="18"/>
  <c r="F40" i="18"/>
  <c r="F30" i="18"/>
  <c r="F4" i="18"/>
  <c r="F33" i="18"/>
  <c r="F34" i="18"/>
  <c r="F45" i="18"/>
  <c r="F7" i="18"/>
  <c r="F32" i="18"/>
  <c r="F17" i="18"/>
  <c r="F42" i="18"/>
  <c r="F5" i="18"/>
  <c r="AB44" i="24"/>
  <c r="F43" i="18"/>
  <c r="F28" i="18"/>
  <c r="F58" i="18"/>
  <c r="G79" i="1" s="1"/>
  <c r="F60" i="18"/>
  <c r="G81" i="1" s="1"/>
  <c r="AA30" i="24"/>
  <c r="AB23" i="24"/>
  <c r="F2" i="18"/>
  <c r="F44" i="18"/>
  <c r="AA19" i="24"/>
  <c r="F55" i="18"/>
  <c r="F53" i="18"/>
  <c r="F51" i="18"/>
  <c r="G72" i="1" s="1"/>
  <c r="F49" i="18"/>
  <c r="G70" i="1" s="1"/>
  <c r="P34" i="18"/>
  <c r="P42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2" i="18"/>
  <c r="Q36" i="18"/>
  <c r="Q12" i="18"/>
  <c r="Q42" i="18"/>
  <c r="Q22" i="18"/>
  <c r="Q21" i="18"/>
  <c r="Q25" i="18"/>
  <c r="Q37" i="18"/>
  <c r="Q24" i="18"/>
  <c r="Q11" i="18"/>
  <c r="Q10" i="18"/>
  <c r="Q20" i="18"/>
  <c r="Q18" i="18"/>
  <c r="Q8" i="18"/>
  <c r="Q39" i="18"/>
  <c r="Q9" i="18"/>
  <c r="Q15" i="18"/>
  <c r="Q40" i="18"/>
  <c r="Q4" i="18"/>
  <c r="Q34" i="18"/>
  <c r="Q7" i="18"/>
  <c r="Q17" i="18"/>
  <c r="Q43" i="18"/>
  <c r="Q46" i="18"/>
  <c r="Q50" i="18"/>
  <c r="Q52" i="18"/>
  <c r="Q54" i="18"/>
  <c r="Q56" i="18"/>
  <c r="Q59" i="18"/>
  <c r="Q80" i="1" s="1"/>
  <c r="Q6" i="18"/>
  <c r="Q26" i="18"/>
  <c r="Q19" i="18"/>
  <c r="Q35" i="18"/>
  <c r="Q48" i="18"/>
  <c r="Q31" i="18"/>
  <c r="Q23" i="18"/>
  <c r="Q41" i="18"/>
  <c r="Q33" i="18"/>
  <c r="Q49" i="18"/>
  <c r="Q61" i="18"/>
  <c r="Q82" i="1" s="1"/>
  <c r="Q32" i="18"/>
  <c r="Q51" i="18"/>
  <c r="Q57" i="18"/>
  <c r="Q78" i="1" s="1"/>
  <c r="Q3" i="18"/>
  <c r="Q47" i="18"/>
  <c r="Q14" i="18"/>
  <c r="Q38" i="18"/>
  <c r="Q29" i="18"/>
  <c r="Q45" i="18"/>
  <c r="Q44" i="18"/>
  <c r="AB71" i="32"/>
  <c r="AB48" i="32"/>
  <c r="AA40" i="32"/>
  <c r="AB34" i="32"/>
  <c r="AA19" i="32"/>
  <c r="AA16" i="32"/>
  <c r="Q5" i="18"/>
  <c r="AB29" i="32"/>
  <c r="AB24" i="32"/>
  <c r="AB21" i="32"/>
  <c r="Q16" i="18"/>
  <c r="Q27" i="18"/>
  <c r="Q13" i="18"/>
  <c r="Q30" i="18"/>
  <c r="Q53" i="18"/>
  <c r="AB17" i="32"/>
  <c r="AB28" i="32"/>
  <c r="AB32" i="32"/>
  <c r="AB33" i="32"/>
  <c r="F3" i="18"/>
  <c r="F59" i="18"/>
  <c r="G80" i="1" s="1"/>
  <c r="F46" i="18"/>
  <c r="P46" i="18"/>
  <c r="P9" i="18"/>
  <c r="AB16" i="23"/>
  <c r="AB17" i="24"/>
  <c r="AB21" i="24"/>
  <c r="AA23" i="24"/>
  <c r="AA52" i="24"/>
  <c r="AB38" i="25"/>
  <c r="G6" i="18"/>
  <c r="G36" i="18"/>
  <c r="H2" i="18"/>
  <c r="H12" i="18"/>
  <c r="H36" i="18"/>
  <c r="H6" i="18"/>
  <c r="H42" i="18"/>
  <c r="AA18" i="26"/>
  <c r="AA27" i="26"/>
  <c r="AB27" i="26"/>
  <c r="AB35" i="26"/>
  <c r="AB46" i="27"/>
  <c r="L12" i="18"/>
  <c r="L6" i="18"/>
  <c r="L3" i="18"/>
  <c r="L36" i="18"/>
  <c r="L47" i="18"/>
  <c r="L26" i="18"/>
  <c r="L16" i="18"/>
  <c r="L19" i="18"/>
  <c r="L14" i="18"/>
  <c r="L35" i="18"/>
  <c r="L27" i="18"/>
  <c r="L48" i="18"/>
  <c r="L38" i="18"/>
  <c r="L31" i="18"/>
  <c r="L13" i="18"/>
  <c r="L23" i="18"/>
  <c r="L29" i="18"/>
  <c r="L41" i="18"/>
  <c r="L30" i="18"/>
  <c r="L33" i="18"/>
  <c r="L45" i="18"/>
  <c r="L32" i="18"/>
  <c r="L46" i="18"/>
  <c r="L49" i="18"/>
  <c r="L56" i="18"/>
  <c r="L42" i="18"/>
  <c r="L21" i="18"/>
  <c r="L37" i="18"/>
  <c r="L11" i="18"/>
  <c r="L20" i="18"/>
  <c r="L8" i="18"/>
  <c r="L9" i="18"/>
  <c r="L40" i="18"/>
  <c r="L34" i="18"/>
  <c r="L50" i="18"/>
  <c r="L51" i="18"/>
  <c r="L72" i="1" s="1"/>
  <c r="AA49" i="28"/>
  <c r="M2" i="18"/>
  <c r="M36" i="18"/>
  <c r="M6" i="18"/>
  <c r="M42" i="18"/>
  <c r="M22" i="18"/>
  <c r="M21" i="18"/>
  <c r="M25" i="18"/>
  <c r="M37" i="18"/>
  <c r="M24" i="18"/>
  <c r="M11" i="18"/>
  <c r="M10" i="18"/>
  <c r="M20" i="18"/>
  <c r="M18" i="18"/>
  <c r="M8" i="18"/>
  <c r="M39" i="18"/>
  <c r="M9" i="18"/>
  <c r="M15" i="18"/>
  <c r="M40" i="18"/>
  <c r="M4" i="18"/>
  <c r="M34" i="18"/>
  <c r="M7" i="18"/>
  <c r="M17" i="18"/>
  <c r="M43" i="18"/>
  <c r="M46" i="18"/>
  <c r="M50" i="18"/>
  <c r="M52" i="18"/>
  <c r="M54" i="18"/>
  <c r="M56" i="18"/>
  <c r="M12" i="18"/>
  <c r="M47" i="18"/>
  <c r="M16" i="18"/>
  <c r="M14" i="18"/>
  <c r="M27" i="18"/>
  <c r="M38" i="18"/>
  <c r="M13" i="18"/>
  <c r="M29" i="18"/>
  <c r="M30" i="18"/>
  <c r="M45" i="18"/>
  <c r="M5" i="18"/>
  <c r="M55" i="18"/>
  <c r="M57" i="18"/>
  <c r="M78" i="1" s="1"/>
  <c r="M3" i="18"/>
  <c r="M49" i="18"/>
  <c r="AA18" i="28"/>
  <c r="AA22" i="28"/>
  <c r="AB27" i="28"/>
  <c r="AA18" i="29"/>
  <c r="N2" i="18"/>
  <c r="N36" i="18"/>
  <c r="N6" i="18"/>
  <c r="N42" i="18"/>
  <c r="N22" i="18"/>
  <c r="N21" i="18"/>
  <c r="N25" i="18"/>
  <c r="N37" i="18"/>
  <c r="N24" i="18"/>
  <c r="N11" i="18"/>
  <c r="N10" i="18"/>
  <c r="N20" i="18"/>
  <c r="N18" i="18"/>
  <c r="N8" i="18"/>
  <c r="N39" i="18"/>
  <c r="N9" i="18"/>
  <c r="N15" i="18"/>
  <c r="N40" i="18"/>
  <c r="N4" i="18"/>
  <c r="N34" i="18"/>
  <c r="N7" i="18"/>
  <c r="N44" i="18"/>
  <c r="N43" i="18"/>
  <c r="N53" i="18"/>
  <c r="N54" i="18"/>
  <c r="N75" i="1" s="1"/>
  <c r="N12" i="18"/>
  <c r="N47" i="18"/>
  <c r="N16" i="18"/>
  <c r="N14" i="18"/>
  <c r="N27" i="18"/>
  <c r="N38" i="18"/>
  <c r="N13" i="18"/>
  <c r="N29" i="18"/>
  <c r="N30" i="18"/>
  <c r="N45" i="18"/>
  <c r="N5" i="18"/>
  <c r="N46" i="18"/>
  <c r="N55" i="18"/>
  <c r="N56" i="18"/>
  <c r="AA20" i="29"/>
  <c r="AB21" i="29"/>
  <c r="AA23" i="29"/>
  <c r="AB23" i="29"/>
  <c r="C66" i="30"/>
  <c r="O66" i="30" s="1"/>
  <c r="C70" i="30"/>
  <c r="M70" i="30" s="1"/>
  <c r="AA18" i="31"/>
  <c r="C66" i="31"/>
  <c r="C70" i="31"/>
  <c r="V70" i="31" s="1"/>
  <c r="AB18" i="32"/>
  <c r="C66" i="32"/>
  <c r="T66" i="32" s="1"/>
  <c r="H3" i="18"/>
  <c r="E56" i="18"/>
  <c r="F77" i="1" s="1"/>
  <c r="E55" i="18"/>
  <c r="E54" i="18"/>
  <c r="E53" i="18"/>
  <c r="E52" i="18"/>
  <c r="E51" i="18"/>
  <c r="E50" i="18"/>
  <c r="H46" i="18"/>
  <c r="G5" i="18"/>
  <c r="H17" i="18"/>
  <c r="H7" i="18"/>
  <c r="H34" i="18"/>
  <c r="H4" i="18"/>
  <c r="H40" i="18"/>
  <c r="H15" i="18"/>
  <c r="H9" i="18"/>
  <c r="H39" i="18"/>
  <c r="H8" i="18"/>
  <c r="H18" i="18"/>
  <c r="H20" i="18"/>
  <c r="H10" i="18"/>
  <c r="H11" i="18"/>
  <c r="H24" i="18"/>
  <c r="H37" i="18"/>
  <c r="H25" i="18"/>
  <c r="H21" i="18"/>
  <c r="H22" i="18"/>
  <c r="G42" i="18"/>
  <c r="N3" i="18"/>
  <c r="L55" i="18"/>
  <c r="M53" i="18"/>
  <c r="N51" i="18"/>
  <c r="N72" i="1" s="1"/>
  <c r="L43" i="18"/>
  <c r="N17" i="18"/>
  <c r="L7" i="18"/>
  <c r="N33" i="18"/>
  <c r="L15" i="18"/>
  <c r="N23" i="18"/>
  <c r="L18" i="18"/>
  <c r="N48" i="18"/>
  <c r="L24" i="18"/>
  <c r="N19" i="18"/>
  <c r="L22" i="18"/>
  <c r="O70" i="2"/>
  <c r="O66" i="2"/>
  <c r="AB70" i="2"/>
  <c r="W70" i="2"/>
  <c r="S70" i="2"/>
  <c r="AD66" i="2"/>
  <c r="Z66" i="2"/>
  <c r="V66" i="2"/>
  <c r="B53" i="18"/>
  <c r="C70" i="6"/>
  <c r="C66" i="6"/>
  <c r="AA28" i="23"/>
  <c r="E12" i="18"/>
  <c r="E47" i="18"/>
  <c r="E22" i="18"/>
  <c r="E26" i="18"/>
  <c r="E21" i="18"/>
  <c r="E16" i="18"/>
  <c r="E25" i="18"/>
  <c r="E19" i="18"/>
  <c r="E37" i="18"/>
  <c r="E14" i="18"/>
  <c r="E24" i="18"/>
  <c r="E35" i="18"/>
  <c r="E11" i="18"/>
  <c r="E27" i="18"/>
  <c r="E10" i="18"/>
  <c r="E48" i="18"/>
  <c r="E20" i="18"/>
  <c r="E38" i="18"/>
  <c r="E18" i="18"/>
  <c r="E31" i="18"/>
  <c r="E8" i="18"/>
  <c r="E13" i="18"/>
  <c r="E39" i="18"/>
  <c r="E23" i="18"/>
  <c r="E9" i="18"/>
  <c r="E29" i="18"/>
  <c r="E15" i="18"/>
  <c r="E41" i="18"/>
  <c r="E40" i="18"/>
  <c r="E30" i="18"/>
  <c r="E4" i="18"/>
  <c r="E33" i="18"/>
  <c r="E34" i="18"/>
  <c r="E45" i="18"/>
  <c r="E7" i="18"/>
  <c r="E32" i="18"/>
  <c r="E17" i="18"/>
  <c r="E44" i="18"/>
  <c r="E43" i="18"/>
  <c r="E5" i="18"/>
  <c r="E46" i="18"/>
  <c r="E49" i="18"/>
  <c r="E2" i="18"/>
  <c r="E42" i="18"/>
  <c r="AA16" i="24"/>
  <c r="AA20" i="24"/>
  <c r="C66" i="24"/>
  <c r="J66" i="24" s="1"/>
  <c r="C70" i="24"/>
  <c r="V70" i="24" s="1"/>
  <c r="AB19" i="25"/>
  <c r="AB23" i="25"/>
  <c r="AB17" i="26"/>
  <c r="AA43" i="26"/>
  <c r="H28" i="18"/>
  <c r="L28" i="18"/>
  <c r="AB19" i="28"/>
  <c r="AB23" i="28"/>
  <c r="M28" i="18"/>
  <c r="AB16" i="29"/>
  <c r="AA19" i="29"/>
  <c r="AA26" i="29"/>
  <c r="AA34" i="29"/>
  <c r="AB25" i="30"/>
  <c r="O12" i="18"/>
  <c r="O6" i="18"/>
  <c r="O2" i="18"/>
  <c r="O47" i="18"/>
  <c r="O26" i="18"/>
  <c r="O16" i="18"/>
  <c r="O19" i="18"/>
  <c r="O14" i="18"/>
  <c r="O35" i="18"/>
  <c r="O27" i="18"/>
  <c r="O48" i="18"/>
  <c r="O38" i="18"/>
  <c r="O31" i="18"/>
  <c r="O13" i="18"/>
  <c r="O23" i="18"/>
  <c r="O29" i="18"/>
  <c r="O41" i="18"/>
  <c r="O30" i="18"/>
  <c r="O33" i="18"/>
  <c r="O45" i="18"/>
  <c r="O32" i="18"/>
  <c r="O44" i="18"/>
  <c r="O5" i="18"/>
  <c r="O49" i="18"/>
  <c r="O51" i="18"/>
  <c r="O53" i="18"/>
  <c r="O55" i="18"/>
  <c r="O22" i="18"/>
  <c r="O25" i="18"/>
  <c r="O24" i="18"/>
  <c r="O10" i="18"/>
  <c r="O18" i="18"/>
  <c r="O39" i="18"/>
  <c r="O15" i="18"/>
  <c r="O4" i="18"/>
  <c r="O7" i="18"/>
  <c r="O17" i="18"/>
  <c r="O52" i="18"/>
  <c r="O43" i="18"/>
  <c r="O54" i="18"/>
  <c r="AA19" i="30"/>
  <c r="AB20" i="30"/>
  <c r="AB21" i="30"/>
  <c r="AA27" i="30"/>
  <c r="AB27" i="30"/>
  <c r="AB35" i="30"/>
  <c r="AB55" i="30"/>
  <c r="AA17" i="32"/>
  <c r="AB22" i="32"/>
  <c r="Q28" i="18"/>
  <c r="E3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6" i="18"/>
  <c r="H44" i="18"/>
  <c r="G17" i="18"/>
  <c r="G7" i="18"/>
  <c r="G34" i="18"/>
  <c r="G4" i="18"/>
  <c r="G40" i="18"/>
  <c r="G15" i="18"/>
  <c r="G9" i="18"/>
  <c r="G39" i="18"/>
  <c r="G8" i="18"/>
  <c r="G18" i="18"/>
  <c r="G20" i="18"/>
  <c r="G10" i="18"/>
  <c r="G11" i="18"/>
  <c r="G24" i="18"/>
  <c r="G37" i="18"/>
  <c r="G25" i="18"/>
  <c r="G21" i="18"/>
  <c r="G22" i="18"/>
  <c r="G12" i="18"/>
  <c r="O3" i="18"/>
  <c r="O56" i="18"/>
  <c r="L53" i="18"/>
  <c r="M51" i="18"/>
  <c r="N49" i="18"/>
  <c r="L17" i="18"/>
  <c r="M33" i="18"/>
  <c r="O40" i="18"/>
  <c r="M23" i="18"/>
  <c r="O8" i="18"/>
  <c r="M48" i="18"/>
  <c r="O11" i="18"/>
  <c r="M19" i="18"/>
  <c r="O21" i="18"/>
  <c r="O36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28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H74" i="17"/>
  <c r="H70" i="17"/>
  <c r="H66" i="17"/>
  <c r="H62" i="17"/>
  <c r="H58" i="17"/>
  <c r="H54" i="17"/>
  <c r="H63" i="32"/>
  <c r="H48" i="32"/>
  <c r="G43" i="32"/>
  <c r="H40" i="32"/>
  <c r="H65" i="32"/>
  <c r="G48" i="32"/>
  <c r="Q65" i="32"/>
  <c r="R63" i="32"/>
  <c r="Q63" i="32"/>
  <c r="Q57" i="32"/>
  <c r="R47" i="32"/>
  <c r="Y72" i="32"/>
  <c r="Y68" i="32"/>
  <c r="Z47" i="32"/>
  <c r="G16" i="32"/>
  <c r="H17" i="32"/>
  <c r="M18" i="32"/>
  <c r="U18" i="32"/>
  <c r="AC18" i="32"/>
  <c r="J19" i="32"/>
  <c r="Z19" i="32"/>
  <c r="G20" i="32"/>
  <c r="H21" i="32"/>
  <c r="M22" i="32"/>
  <c r="U22" i="32"/>
  <c r="AC22" i="32"/>
  <c r="Z23" i="32"/>
  <c r="I26" i="32"/>
  <c r="Y26" i="32"/>
  <c r="G27" i="32"/>
  <c r="R27" i="32"/>
  <c r="G28" i="32"/>
  <c r="R30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AA49" i="32"/>
  <c r="W49" i="32"/>
  <c r="S49" i="32"/>
  <c r="O49" i="32"/>
  <c r="K49" i="32"/>
  <c r="G49" i="32"/>
  <c r="AD49" i="32"/>
  <c r="Z49" i="32"/>
  <c r="V49" i="32"/>
  <c r="R49" i="32"/>
  <c r="N49" i="32"/>
  <c r="J49" i="32"/>
  <c r="X49" i="32"/>
  <c r="P49" i="32"/>
  <c r="H49" i="32"/>
  <c r="AC49" i="32"/>
  <c r="U49" i="32"/>
  <c r="M49" i="32"/>
  <c r="Q49" i="32"/>
  <c r="Z50" i="32"/>
  <c r="Q50" i="32"/>
  <c r="G54" i="32"/>
  <c r="Z58" i="32"/>
  <c r="X65" i="32"/>
  <c r="X48" i="32"/>
  <c r="W43" i="32"/>
  <c r="X40" i="32"/>
  <c r="W48" i="32"/>
  <c r="H16" i="32"/>
  <c r="P16" i="32"/>
  <c r="AK16" i="32"/>
  <c r="AM16" i="32" s="1"/>
  <c r="I17" i="32"/>
  <c r="Q17" i="32"/>
  <c r="Y17" i="32"/>
  <c r="N18" i="32"/>
  <c r="V18" i="32"/>
  <c r="W19" i="32"/>
  <c r="H20" i="32"/>
  <c r="X20" i="32"/>
  <c r="M21" i="32"/>
  <c r="U21" i="32"/>
  <c r="Y21" i="32"/>
  <c r="J22" i="32"/>
  <c r="R22" i="32"/>
  <c r="Z22" i="32"/>
  <c r="O23" i="32"/>
  <c r="P24" i="32"/>
  <c r="AK24" i="32"/>
  <c r="AM24" i="32" s="1"/>
  <c r="I25" i="32"/>
  <c r="T25" i="32"/>
  <c r="AA26" i="32"/>
  <c r="W26" i="32"/>
  <c r="S26" i="32"/>
  <c r="O26" i="32"/>
  <c r="K26" i="32"/>
  <c r="G26" i="32"/>
  <c r="H29" i="32"/>
  <c r="G31" i="32"/>
  <c r="R31" i="32"/>
  <c r="G32" i="32"/>
  <c r="G33" i="32"/>
  <c r="H34" i="32"/>
  <c r="K35" i="32"/>
  <c r="V35" i="32"/>
  <c r="AL35" i="32"/>
  <c r="AM35" i="32" s="1"/>
  <c r="AK36" i="32"/>
  <c r="AM36" i="32" s="1"/>
  <c r="P37" i="32"/>
  <c r="U37" i="32"/>
  <c r="AC37" i="32"/>
  <c r="W39" i="32"/>
  <c r="G40" i="32"/>
  <c r="AB41" i="32"/>
  <c r="Z43" i="32"/>
  <c r="G44" i="32"/>
  <c r="AK44" i="32"/>
  <c r="AM44" i="32" s="1"/>
  <c r="X45" i="32"/>
  <c r="Z46" i="32"/>
  <c r="G47" i="32"/>
  <c r="H52" i="32"/>
  <c r="X52" i="32"/>
  <c r="P53" i="32"/>
  <c r="H54" i="32"/>
  <c r="X54" i="32"/>
  <c r="Y64" i="32"/>
  <c r="Q69" i="32"/>
  <c r="I72" i="32"/>
  <c r="M65" i="32"/>
  <c r="M63" i="32"/>
  <c r="V63" i="32"/>
  <c r="U62" i="32"/>
  <c r="U58" i="32"/>
  <c r="V51" i="32"/>
  <c r="AC63" i="32"/>
  <c r="AC57" i="32"/>
  <c r="AC65" i="32"/>
  <c r="AC56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H19" i="32"/>
  <c r="P19" i="32"/>
  <c r="X19" i="32"/>
  <c r="AK19" i="32"/>
  <c r="AM19" i="32" s="1"/>
  <c r="I20" i="32"/>
  <c r="M20" i="32"/>
  <c r="Q20" i="32"/>
  <c r="U20" i="32"/>
  <c r="Y20" i="32"/>
  <c r="AC20" i="32"/>
  <c r="AL20" i="32"/>
  <c r="AM20" i="32" s="1"/>
  <c r="J21" i="32"/>
  <c r="N21" i="32"/>
  <c r="R21" i="32"/>
  <c r="V21" i="32"/>
  <c r="Z21" i="32"/>
  <c r="AD21" i="32"/>
  <c r="G22" i="32"/>
  <c r="K22" i="32"/>
  <c r="O22" i="32"/>
  <c r="S22" i="32"/>
  <c r="W22" i="32"/>
  <c r="AA22" i="32"/>
  <c r="H23" i="32"/>
  <c r="P23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6" i="32"/>
  <c r="Q26" i="32"/>
  <c r="V26" i="32"/>
  <c r="AB26" i="32"/>
  <c r="AB27" i="32"/>
  <c r="X27" i="32"/>
  <c r="T27" i="32"/>
  <c r="P27" i="32"/>
  <c r="L27" i="32"/>
  <c r="H27" i="32"/>
  <c r="J27" i="32"/>
  <c r="O27" i="32"/>
  <c r="U27" i="32"/>
  <c r="Z27" i="32"/>
  <c r="AC28" i="32"/>
  <c r="J28" i="32"/>
  <c r="O28" i="32"/>
  <c r="Z28" i="32"/>
  <c r="AD29" i="32"/>
  <c r="Z29" i="32"/>
  <c r="V29" i="32"/>
  <c r="R29" i="32"/>
  <c r="N29" i="32"/>
  <c r="J29" i="32"/>
  <c r="I29" i="32"/>
  <c r="O29" i="32"/>
  <c r="T29" i="32"/>
  <c r="Y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Y31" i="32"/>
  <c r="AD31" i="32"/>
  <c r="H32" i="32"/>
  <c r="N32" i="32"/>
  <c r="X32" i="32"/>
  <c r="AD32" i="32"/>
  <c r="H33" i="32"/>
  <c r="M33" i="32"/>
  <c r="X33" i="32"/>
  <c r="AC33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AB38" i="32"/>
  <c r="X38" i="32"/>
  <c r="T38" i="32"/>
  <c r="P38" i="32"/>
  <c r="L38" i="32"/>
  <c r="H38" i="32"/>
  <c r="AA38" i="32"/>
  <c r="W38" i="32"/>
  <c r="S38" i="32"/>
  <c r="O38" i="32"/>
  <c r="K38" i="32"/>
  <c r="G38" i="32"/>
  <c r="Y38" i="32"/>
  <c r="Q38" i="32"/>
  <c r="I38" i="32"/>
  <c r="N38" i="32"/>
  <c r="Z38" i="32"/>
  <c r="O39" i="32"/>
  <c r="Z39" i="32"/>
  <c r="AL40" i="32"/>
  <c r="AK40" i="32"/>
  <c r="AM40" i="32" s="1"/>
  <c r="I41" i="32"/>
  <c r="T41" i="32"/>
  <c r="AC41" i="32"/>
  <c r="J42" i="32"/>
  <c r="V42" i="32"/>
  <c r="R43" i="32"/>
  <c r="H44" i="32"/>
  <c r="W44" i="32"/>
  <c r="M45" i="32"/>
  <c r="AC45" i="32"/>
  <c r="M46" i="32"/>
  <c r="AC46" i="32"/>
  <c r="N47" i="32"/>
  <c r="AD47" i="32"/>
  <c r="I49" i="32"/>
  <c r="Y49" i="32"/>
  <c r="I50" i="32"/>
  <c r="Y50" i="32"/>
  <c r="O52" i="32"/>
  <c r="G53" i="32"/>
  <c r="W53" i="32"/>
  <c r="O54" i="32"/>
  <c r="J57" i="32"/>
  <c r="J58" i="32"/>
  <c r="AB61" i="32"/>
  <c r="X61" i="32"/>
  <c r="T61" i="32"/>
  <c r="P61" i="32"/>
  <c r="L61" i="32"/>
  <c r="H61" i="32"/>
  <c r="AA61" i="32"/>
  <c r="W61" i="32"/>
  <c r="S61" i="32"/>
  <c r="O61" i="32"/>
  <c r="K61" i="32"/>
  <c r="G61" i="32"/>
  <c r="Y61" i="32"/>
  <c r="Q61" i="32"/>
  <c r="I61" i="32"/>
  <c r="AD61" i="32"/>
  <c r="V61" i="32"/>
  <c r="N61" i="32"/>
  <c r="AC61" i="32"/>
  <c r="M61" i="32"/>
  <c r="Z61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R19" i="32"/>
  <c r="I22" i="32"/>
  <c r="Q22" i="32"/>
  <c r="Y22" i="32"/>
  <c r="J23" i="32"/>
  <c r="R23" i="32"/>
  <c r="G24" i="32"/>
  <c r="H25" i="32"/>
  <c r="R28" i="32"/>
  <c r="G29" i="32"/>
  <c r="Q29" i="32"/>
  <c r="H30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J38" i="32"/>
  <c r="J39" i="32"/>
  <c r="AL39" i="32"/>
  <c r="AK39" i="32"/>
  <c r="Z42" i="32"/>
  <c r="G5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R61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P40" i="32"/>
  <c r="O48" i="32"/>
  <c r="X16" i="32"/>
  <c r="M17" i="32"/>
  <c r="U17" i="32"/>
  <c r="AC17" i="32"/>
  <c r="J18" i="32"/>
  <c r="R18" i="32"/>
  <c r="Z18" i="32"/>
  <c r="AD18" i="32"/>
  <c r="G19" i="32"/>
  <c r="O19" i="32"/>
  <c r="P20" i="32"/>
  <c r="I21" i="32"/>
  <c r="Q21" i="32"/>
  <c r="AC21" i="32"/>
  <c r="N22" i="32"/>
  <c r="V22" i="32"/>
  <c r="AD22" i="32"/>
  <c r="G23" i="32"/>
  <c r="W23" i="32"/>
  <c r="H24" i="32"/>
  <c r="X24" i="32"/>
  <c r="AD25" i="32"/>
  <c r="Z25" i="32"/>
  <c r="V25" i="32"/>
  <c r="R25" i="32"/>
  <c r="N25" i="32"/>
  <c r="J25" i="32"/>
  <c r="O25" i="32"/>
  <c r="Y25" i="32"/>
  <c r="J26" i="32"/>
  <c r="P26" i="32"/>
  <c r="U26" i="32"/>
  <c r="Z26" i="32"/>
  <c r="I27" i="32"/>
  <c r="Y27" i="32"/>
  <c r="H28" i="32"/>
  <c r="X28" i="32"/>
  <c r="X29" i="32"/>
  <c r="I30" i="32"/>
  <c r="Y30" i="32"/>
  <c r="W31" i="32"/>
  <c r="R32" i="32"/>
  <c r="W32" i="32"/>
  <c r="Q33" i="32"/>
  <c r="W33" i="32"/>
  <c r="R34" i="32"/>
  <c r="X34" i="32"/>
  <c r="Q35" i="32"/>
  <c r="AA35" i="32"/>
  <c r="P36" i="32"/>
  <c r="K37" i="32"/>
  <c r="Q41" i="32"/>
  <c r="I42" i="32"/>
  <c r="R42" i="32"/>
  <c r="P44" i="32"/>
  <c r="H45" i="32"/>
  <c r="J46" i="32"/>
  <c r="W47" i="32"/>
  <c r="T49" i="32"/>
  <c r="J51" i="32"/>
  <c r="Y74" i="32"/>
  <c r="L63" i="32"/>
  <c r="L74" i="32"/>
  <c r="L72" i="32"/>
  <c r="L70" i="32"/>
  <c r="L68" i="32"/>
  <c r="L66" i="32"/>
  <c r="L65" i="32"/>
  <c r="L54" i="32"/>
  <c r="L53" i="32"/>
  <c r="L52" i="32"/>
  <c r="K47" i="32"/>
  <c r="L44" i="32"/>
  <c r="K39" i="32"/>
  <c r="K54" i="32"/>
  <c r="K53" i="32"/>
  <c r="K52" i="32"/>
  <c r="T54" i="32"/>
  <c r="T53" i="32"/>
  <c r="T52" i="32"/>
  <c r="S47" i="32"/>
  <c r="T44" i="32"/>
  <c r="S39" i="32"/>
  <c r="T72" i="32"/>
  <c r="T68" i="32"/>
  <c r="S55" i="32"/>
  <c r="S54" i="32"/>
  <c r="S53" i="32"/>
  <c r="S52" i="32"/>
  <c r="S44" i="32"/>
  <c r="AB65" i="32"/>
  <c r="AB74" i="32"/>
  <c r="AB72" i="32"/>
  <c r="AB70" i="32"/>
  <c r="AB68" i="32"/>
  <c r="AB54" i="32"/>
  <c r="AB53" i="32"/>
  <c r="AB52" i="32"/>
  <c r="AA47" i="32"/>
  <c r="AB44" i="32"/>
  <c r="AA39" i="32"/>
  <c r="AA54" i="32"/>
  <c r="AA53" i="32"/>
  <c r="AA52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I19" i="32"/>
  <c r="M19" i="32"/>
  <c r="Q19" i="32"/>
  <c r="U19" i="32"/>
  <c r="Y19" i="32"/>
  <c r="J20" i="32"/>
  <c r="N20" i="32"/>
  <c r="R20" i="32"/>
  <c r="V20" i="32"/>
  <c r="Z20" i="32"/>
  <c r="G21" i="32"/>
  <c r="K21" i="32"/>
  <c r="O21" i="32"/>
  <c r="S21" i="32"/>
  <c r="W21" i="32"/>
  <c r="H22" i="32"/>
  <c r="L22" i="32"/>
  <c r="P22" i="32"/>
  <c r="T22" i="32"/>
  <c r="X22" i="32"/>
  <c r="I23" i="32"/>
  <c r="M23" i="32"/>
  <c r="Q23" i="32"/>
  <c r="U23" i="32"/>
  <c r="Y23" i="32"/>
  <c r="J24" i="32"/>
  <c r="N24" i="32"/>
  <c r="R24" i="32"/>
  <c r="V24" i="32"/>
  <c r="Z24" i="32"/>
  <c r="G25" i="32"/>
  <c r="L25" i="32"/>
  <c r="Q25" i="32"/>
  <c r="W25" i="32"/>
  <c r="AB25" i="32"/>
  <c r="H26" i="32"/>
  <c r="M26" i="32"/>
  <c r="R26" i="32"/>
  <c r="X26" i="32"/>
  <c r="AC26" i="32"/>
  <c r="K27" i="32"/>
  <c r="Q27" i="32"/>
  <c r="V27" i="32"/>
  <c r="AA27" i="32"/>
  <c r="AL27" i="32"/>
  <c r="AM27" i="32" s="1"/>
  <c r="K28" i="32"/>
  <c r="P28" i="32"/>
  <c r="V28" i="32"/>
  <c r="AA28" i="32"/>
  <c r="AK28" i="32"/>
  <c r="AM28" i="32" s="1"/>
  <c r="K29" i="32"/>
  <c r="P29" i="32"/>
  <c r="U29" i="32"/>
  <c r="AA29" i="32"/>
  <c r="L30" i="32"/>
  <c r="Q30" i="32"/>
  <c r="V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C38" i="32"/>
  <c r="G39" i="32"/>
  <c r="R39" i="32"/>
  <c r="AD39" i="32"/>
  <c r="AD40" i="32"/>
  <c r="L40" i="32"/>
  <c r="W40" i="32"/>
  <c r="L41" i="32"/>
  <c r="U41" i="32"/>
  <c r="N42" i="32"/>
  <c r="Y42" i="32"/>
  <c r="J43" i="32"/>
  <c r="S43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L49" i="32"/>
  <c r="AB49" i="32"/>
  <c r="N50" i="32"/>
  <c r="AD50" i="32"/>
  <c r="P52" i="32"/>
  <c r="H53" i="32"/>
  <c r="X53" i="32"/>
  <c r="P54" i="32"/>
  <c r="X55" i="32"/>
  <c r="P56" i="32"/>
  <c r="L57" i="32"/>
  <c r="M58" i="32"/>
  <c r="U59" i="32"/>
  <c r="AC60" i="32"/>
  <c r="M62" i="32"/>
  <c r="AB63" i="32"/>
  <c r="V65" i="32"/>
  <c r="I68" i="32"/>
  <c r="Y70" i="32"/>
  <c r="Q73" i="32"/>
  <c r="I45" i="32"/>
  <c r="Q45" i="32"/>
  <c r="AM45" i="32"/>
  <c r="J50" i="32"/>
  <c r="R50" i="32"/>
  <c r="AD52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P60" i="32"/>
  <c r="W60" i="32"/>
  <c r="G60" i="32"/>
  <c r="AD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28" i="32"/>
  <c r="M28" i="32"/>
  <c r="Q28" i="32"/>
  <c r="U28" i="32"/>
  <c r="Y28" i="32"/>
  <c r="I32" i="32"/>
  <c r="M32" i="32"/>
  <c r="Q32" i="32"/>
  <c r="U32" i="32"/>
  <c r="Y32" i="32"/>
  <c r="I36" i="32"/>
  <c r="M36" i="32"/>
  <c r="Q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H39" i="32"/>
  <c r="L39" i="32"/>
  <c r="P39" i="32"/>
  <c r="T39" i="32"/>
  <c r="X39" i="32"/>
  <c r="AB39" i="32"/>
  <c r="I40" i="32"/>
  <c r="M40" i="32"/>
  <c r="Q40" i="32"/>
  <c r="U40" i="32"/>
  <c r="Y40" i="32"/>
  <c r="AC40" i="32"/>
  <c r="H43" i="32"/>
  <c r="L43" i="32"/>
  <c r="P43" i="32"/>
  <c r="T43" i="32"/>
  <c r="X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P51" i="32"/>
  <c r="I52" i="32"/>
  <c r="M52" i="32"/>
  <c r="Q52" i="32"/>
  <c r="U52" i="32"/>
  <c r="Y52" i="32"/>
  <c r="AC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M56" i="32"/>
  <c r="AD65" i="32"/>
  <c r="I39" i="32"/>
  <c r="M39" i="32"/>
  <c r="Q39" i="32"/>
  <c r="U39" i="32"/>
  <c r="Y39" i="32"/>
  <c r="J40" i="32"/>
  <c r="N40" i="32"/>
  <c r="R40" i="32"/>
  <c r="V40" i="32"/>
  <c r="Z40" i="32"/>
  <c r="I43" i="32"/>
  <c r="M43" i="32"/>
  <c r="Q43" i="32"/>
  <c r="U43" i="32"/>
  <c r="Y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Q51" i="32"/>
  <c r="J52" i="32"/>
  <c r="N52" i="32"/>
  <c r="R52" i="32"/>
  <c r="V52" i="32"/>
  <c r="Z52" i="32"/>
  <c r="J53" i="32"/>
  <c r="N53" i="32"/>
  <c r="R53" i="32"/>
  <c r="V53" i="32"/>
  <c r="Z53" i="32"/>
  <c r="J54" i="32"/>
  <c r="N54" i="32"/>
  <c r="R54" i="32"/>
  <c r="V54" i="32"/>
  <c r="Z54" i="32"/>
  <c r="R55" i="32"/>
  <c r="J56" i="32"/>
  <c r="AB56" i="32"/>
  <c r="S66" i="32"/>
  <c r="AD66" i="32"/>
  <c r="N66" i="32"/>
  <c r="Q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AA72" i="32"/>
  <c r="W72" i="32"/>
  <c r="S72" i="32"/>
  <c r="O72" i="32"/>
  <c r="K72" i="32"/>
  <c r="G72" i="32"/>
  <c r="AD72" i="32"/>
  <c r="Z72" i="32"/>
  <c r="V72" i="32"/>
  <c r="R72" i="32"/>
  <c r="N72" i="32"/>
  <c r="J72" i="32"/>
  <c r="X72" i="32"/>
  <c r="P72" i="32"/>
  <c r="H72" i="32"/>
  <c r="AC72" i="32"/>
  <c r="U72" i="32"/>
  <c r="M72" i="32"/>
  <c r="Q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2" i="31"/>
  <c r="T61" i="31"/>
  <c r="T60" i="31"/>
  <c r="T59" i="31"/>
  <c r="T66" i="31"/>
  <c r="T65" i="31"/>
  <c r="T74" i="31"/>
  <c r="T68" i="31"/>
  <c r="T51" i="31"/>
  <c r="T47" i="31"/>
  <c r="T58" i="31"/>
  <c r="T56" i="31"/>
  <c r="S51" i="31"/>
  <c r="S47" i="31"/>
  <c r="S54" i="31"/>
  <c r="S52" i="31"/>
  <c r="S42" i="31"/>
  <c r="S48" i="31"/>
  <c r="T40" i="31"/>
  <c r="T36" i="31"/>
  <c r="T32" i="31"/>
  <c r="T72" i="31"/>
  <c r="S53" i="31"/>
  <c r="T45" i="31"/>
  <c r="U19" i="31"/>
  <c r="J23" i="31"/>
  <c r="Y23" i="31"/>
  <c r="K25" i="31"/>
  <c r="S25" i="31"/>
  <c r="AA25" i="31"/>
  <c r="L28" i="31"/>
  <c r="T28" i="31"/>
  <c r="K29" i="31"/>
  <c r="AA29" i="31"/>
  <c r="T30" i="31"/>
  <c r="AA33" i="31"/>
  <c r="K37" i="31"/>
  <c r="T38" i="31"/>
  <c r="H75" i="31"/>
  <c r="H73" i="31"/>
  <c r="H71" i="31"/>
  <c r="H67" i="31"/>
  <c r="H66" i="31"/>
  <c r="H65" i="31"/>
  <c r="H62" i="31"/>
  <c r="H61" i="31"/>
  <c r="H60" i="31"/>
  <c r="H59" i="31"/>
  <c r="H74" i="31"/>
  <c r="H72" i="31"/>
  <c r="H68" i="31"/>
  <c r="H5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36" i="31"/>
  <c r="H32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58" i="31"/>
  <c r="J47" i="31"/>
  <c r="J62" i="31"/>
  <c r="J55" i="31"/>
  <c r="J42" i="31"/>
  <c r="J38" i="31"/>
  <c r="J34" i="31"/>
  <c r="J30" i="31"/>
  <c r="J56" i="31"/>
  <c r="R74" i="31"/>
  <c r="R73" i="31"/>
  <c r="R72" i="31"/>
  <c r="R71" i="31"/>
  <c r="R69" i="31"/>
  <c r="R68" i="31"/>
  <c r="R65" i="31"/>
  <c r="R63" i="31"/>
  <c r="R66" i="31"/>
  <c r="R62" i="31"/>
  <c r="R60" i="31"/>
  <c r="R49" i="31"/>
  <c r="R55" i="31"/>
  <c r="R59" i="31"/>
  <c r="R56" i="31"/>
  <c r="R51" i="31"/>
  <c r="R42" i="31"/>
  <c r="R38" i="31"/>
  <c r="R34" i="31"/>
  <c r="R30" i="31"/>
  <c r="R61" i="31"/>
  <c r="R47" i="31"/>
  <c r="Z74" i="31"/>
  <c r="Z73" i="31"/>
  <c r="Z72" i="31"/>
  <c r="Z71" i="31"/>
  <c r="Z69" i="31"/>
  <c r="Z68" i="31"/>
  <c r="Z66" i="31"/>
  <c r="Z61" i="31"/>
  <c r="Z59" i="31"/>
  <c r="Z49" i="31"/>
  <c r="Z62" i="31"/>
  <c r="Z56" i="31"/>
  <c r="Z47" i="31"/>
  <c r="Z65" i="31"/>
  <c r="Z42" i="31"/>
  <c r="Z38" i="31"/>
  <c r="Z34" i="31"/>
  <c r="Z30" i="31"/>
  <c r="Z58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M22" i="31"/>
  <c r="Q22" i="31"/>
  <c r="U22" i="31"/>
  <c r="Y22" i="31"/>
  <c r="AC22" i="3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G27" i="31"/>
  <c r="O27" i="31"/>
  <c r="W27" i="31"/>
  <c r="N28" i="31"/>
  <c r="V28" i="31"/>
  <c r="AD29" i="31"/>
  <c r="O29" i="31"/>
  <c r="AL29" i="31"/>
  <c r="AK29" i="31"/>
  <c r="H30" i="31"/>
  <c r="X30" i="31"/>
  <c r="M31" i="31"/>
  <c r="AC32" i="31"/>
  <c r="R32" i="31"/>
  <c r="AD33" i="31"/>
  <c r="O33" i="31"/>
  <c r="AL33" i="31"/>
  <c r="AK33" i="31"/>
  <c r="H34" i="31"/>
  <c r="X34" i="31"/>
  <c r="M35" i="31"/>
  <c r="AC36" i="31"/>
  <c r="R36" i="31"/>
  <c r="AD37" i="31"/>
  <c r="AL37" i="31"/>
  <c r="AK37" i="31"/>
  <c r="H38" i="31"/>
  <c r="X38" i="31"/>
  <c r="M39" i="31"/>
  <c r="AC40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4" i="31"/>
  <c r="L72" i="31"/>
  <c r="L68" i="31"/>
  <c r="L62" i="31"/>
  <c r="L61" i="31"/>
  <c r="L60" i="31"/>
  <c r="L59" i="31"/>
  <c r="L66" i="31"/>
  <c r="L65" i="31"/>
  <c r="L71" i="31"/>
  <c r="L51" i="31"/>
  <c r="L47" i="31"/>
  <c r="L73" i="31"/>
  <c r="L58" i="31"/>
  <c r="L57" i="31"/>
  <c r="L56" i="31"/>
  <c r="K51" i="31"/>
  <c r="K47" i="31"/>
  <c r="K53" i="31"/>
  <c r="K42" i="31"/>
  <c r="L75" i="31"/>
  <c r="L49" i="31"/>
  <c r="L40" i="31"/>
  <c r="L36" i="31"/>
  <c r="L32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K33" i="31"/>
  <c r="T34" i="31"/>
  <c r="AA37" i="31"/>
  <c r="AA44" i="31"/>
  <c r="P74" i="31"/>
  <c r="P72" i="31"/>
  <c r="P68" i="31"/>
  <c r="P66" i="31"/>
  <c r="P65" i="31"/>
  <c r="P62" i="31"/>
  <c r="P61" i="31"/>
  <c r="P60" i="31"/>
  <c r="P59" i="31"/>
  <c r="P75" i="31"/>
  <c r="P73" i="31"/>
  <c r="P71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40" i="31"/>
  <c r="P36" i="31"/>
  <c r="P32" i="31"/>
  <c r="O48" i="31"/>
  <c r="X75" i="31"/>
  <c r="X73" i="31"/>
  <c r="X71" i="31"/>
  <c r="X66" i="31"/>
  <c r="X65" i="31"/>
  <c r="X62" i="31"/>
  <c r="X61" i="31"/>
  <c r="X60" i="31"/>
  <c r="X59" i="31"/>
  <c r="X74" i="31"/>
  <c r="X72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40" i="31"/>
  <c r="X36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J22" i="31"/>
  <c r="N22" i="31"/>
  <c r="R22" i="31"/>
  <c r="V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I27" i="31"/>
  <c r="Q27" i="31"/>
  <c r="Y27" i="31"/>
  <c r="H28" i="31"/>
  <c r="P28" i="31"/>
  <c r="X28" i="31"/>
  <c r="S29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L34" i="31"/>
  <c r="AB34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S37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4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6" i="31"/>
  <c r="AB32" i="31"/>
  <c r="AB28" i="31"/>
  <c r="AB54" i="31"/>
  <c r="AA52" i="31"/>
  <c r="AB45" i="31"/>
  <c r="K17" i="31"/>
  <c r="S17" i="31"/>
  <c r="AB18" i="31"/>
  <c r="I19" i="31"/>
  <c r="Y19" i="31"/>
  <c r="AA21" i="31"/>
  <c r="L22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4" i="31"/>
  <c r="N73" i="31"/>
  <c r="N72" i="31"/>
  <c r="N71" i="31"/>
  <c r="N68" i="31"/>
  <c r="N66" i="31"/>
  <c r="N65" i="31"/>
  <c r="N61" i="31"/>
  <c r="N59" i="31"/>
  <c r="M63" i="31"/>
  <c r="N58" i="31"/>
  <c r="N56" i="31"/>
  <c r="N49" i="31"/>
  <c r="N62" i="31"/>
  <c r="N60" i="31"/>
  <c r="M50" i="31"/>
  <c r="N45" i="31"/>
  <c r="N42" i="31"/>
  <c r="N38" i="31"/>
  <c r="N34" i="31"/>
  <c r="N30" i="31"/>
  <c r="N51" i="31"/>
  <c r="V74" i="31"/>
  <c r="V73" i="31"/>
  <c r="V72" i="31"/>
  <c r="V71" i="31"/>
  <c r="V68" i="31"/>
  <c r="V66" i="31"/>
  <c r="V65" i="31"/>
  <c r="V62" i="31"/>
  <c r="V60" i="31"/>
  <c r="V58" i="31"/>
  <c r="V56" i="31"/>
  <c r="V49" i="31"/>
  <c r="V61" i="31"/>
  <c r="V59" i="31"/>
  <c r="V51" i="31"/>
  <c r="V47" i="31"/>
  <c r="V45" i="31"/>
  <c r="V42" i="31"/>
  <c r="V38" i="31"/>
  <c r="V34" i="31"/>
  <c r="V30" i="31"/>
  <c r="U64" i="31"/>
  <c r="AD7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D58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G22" i="31"/>
  <c r="K22" i="31"/>
  <c r="O22" i="31"/>
  <c r="S22" i="31"/>
  <c r="W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AB27" i="31"/>
  <c r="X27" i="31"/>
  <c r="T27" i="31"/>
  <c r="P27" i="31"/>
  <c r="L27" i="31"/>
  <c r="H27" i="31"/>
  <c r="AD27" i="31"/>
  <c r="Z27" i="31"/>
  <c r="V27" i="31"/>
  <c r="R27" i="31"/>
  <c r="N27" i="31"/>
  <c r="J27" i="31"/>
  <c r="K27" i="31"/>
  <c r="S27" i="31"/>
  <c r="AA27" i="31"/>
  <c r="J28" i="31"/>
  <c r="R28" i="31"/>
  <c r="Z28" i="31"/>
  <c r="G29" i="31"/>
  <c r="W29" i="31"/>
  <c r="AA30" i="31"/>
  <c r="P30" i="31"/>
  <c r="U31" i="31"/>
  <c r="J32" i="31"/>
  <c r="Z32" i="31"/>
  <c r="G33" i="31"/>
  <c r="W33" i="31"/>
  <c r="AA34" i="31"/>
  <c r="P34" i="31"/>
  <c r="U35" i="31"/>
  <c r="J36" i="31"/>
  <c r="Z36" i="31"/>
  <c r="G37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G28" i="31"/>
  <c r="K28" i="31"/>
  <c r="O28" i="31"/>
  <c r="S28" i="31"/>
  <c r="W28" i="31"/>
  <c r="AA28" i="31"/>
  <c r="H29" i="31"/>
  <c r="L29" i="31"/>
  <c r="P29" i="31"/>
  <c r="T29" i="31"/>
  <c r="X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P33" i="31"/>
  <c r="T33" i="31"/>
  <c r="X33" i="31"/>
  <c r="AB33" i="31"/>
  <c r="I34" i="31"/>
  <c r="M34" i="31"/>
  <c r="Q34" i="31"/>
  <c r="U34" i="31"/>
  <c r="Y34" i="31"/>
  <c r="AC34" i="31"/>
  <c r="G36" i="31"/>
  <c r="K36" i="31"/>
  <c r="O36" i="31"/>
  <c r="S36" i="31"/>
  <c r="W36" i="31"/>
  <c r="AA36" i="31"/>
  <c r="H37" i="31"/>
  <c r="L37" i="31"/>
  <c r="P37" i="31"/>
  <c r="T37" i="31"/>
  <c r="X37" i="31"/>
  <c r="AB37" i="31"/>
  <c r="I38" i="31"/>
  <c r="M38" i="31"/>
  <c r="Q38" i="31"/>
  <c r="U38" i="31"/>
  <c r="Y38" i="31"/>
  <c r="AC38" i="31"/>
  <c r="G40" i="31"/>
  <c r="K40" i="31"/>
  <c r="O40" i="31"/>
  <c r="S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U29" i="31"/>
  <c r="Y29" i="31"/>
  <c r="AC29" i="31"/>
  <c r="I33" i="31"/>
  <c r="M33" i="31"/>
  <c r="Q33" i="31"/>
  <c r="U33" i="31"/>
  <c r="Y33" i="31"/>
  <c r="AC33" i="31"/>
  <c r="I37" i="31"/>
  <c r="M37" i="31"/>
  <c r="Q37" i="31"/>
  <c r="U37" i="31"/>
  <c r="Y37" i="31"/>
  <c r="AC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I28" i="31"/>
  <c r="M28" i="31"/>
  <c r="Q28" i="31"/>
  <c r="U28" i="31"/>
  <c r="Y28" i="31"/>
  <c r="J29" i="31"/>
  <c r="N29" i="31"/>
  <c r="R29" i="31"/>
  <c r="V29" i="31"/>
  <c r="Z29" i="31"/>
  <c r="G30" i="31"/>
  <c r="K30" i="31"/>
  <c r="O30" i="31"/>
  <c r="S30" i="31"/>
  <c r="W30" i="31"/>
  <c r="I32" i="31"/>
  <c r="M32" i="31"/>
  <c r="Q32" i="31"/>
  <c r="U32" i="31"/>
  <c r="Y32" i="31"/>
  <c r="J33" i="31"/>
  <c r="N33" i="31"/>
  <c r="R33" i="31"/>
  <c r="V33" i="31"/>
  <c r="Z33" i="31"/>
  <c r="G34" i="31"/>
  <c r="K34" i="31"/>
  <c r="O34" i="31"/>
  <c r="S34" i="31"/>
  <c r="W34" i="31"/>
  <c r="I36" i="31"/>
  <c r="M36" i="31"/>
  <c r="Q36" i="31"/>
  <c r="U36" i="31"/>
  <c r="Y36" i="31"/>
  <c r="J37" i="31"/>
  <c r="N37" i="31"/>
  <c r="R37" i="31"/>
  <c r="V37" i="31"/>
  <c r="Z37" i="31"/>
  <c r="K38" i="31"/>
  <c r="O38" i="31"/>
  <c r="S38" i="31"/>
  <c r="W38" i="31"/>
  <c r="I40" i="31"/>
  <c r="M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H55" i="31"/>
  <c r="P55" i="31"/>
  <c r="X55" i="31"/>
  <c r="AD63" i="31"/>
  <c r="G56" i="31"/>
  <c r="K56" i="31"/>
  <c r="O56" i="31"/>
  <c r="S56" i="31"/>
  <c r="W56" i="31"/>
  <c r="AA56" i="31"/>
  <c r="S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W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U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Y62" i="31"/>
  <c r="AD62" i="31"/>
  <c r="L63" i="31"/>
  <c r="Q63" i="31"/>
  <c r="V63" i="31"/>
  <c r="AB63" i="31"/>
  <c r="AA68" i="31"/>
  <c r="AA72" i="31"/>
  <c r="AA74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I74" i="31"/>
  <c r="M74" i="31"/>
  <c r="Q74" i="31"/>
  <c r="U74" i="31"/>
  <c r="Y74" i="31"/>
  <c r="AC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4" i="31"/>
  <c r="K74" i="31"/>
  <c r="O74" i="31"/>
  <c r="S74" i="31"/>
  <c r="W74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33" i="30"/>
  <c r="X29" i="30"/>
  <c r="P16" i="30"/>
  <c r="X16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8" i="30"/>
  <c r="AD57" i="30"/>
  <c r="AD56" i="30"/>
  <c r="AD46" i="30"/>
  <c r="AD43" i="30"/>
  <c r="AD39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M24" i="30"/>
  <c r="U24" i="30"/>
  <c r="AC24" i="30"/>
  <c r="AC25" i="30"/>
  <c r="L25" i="30"/>
  <c r="G26" i="30"/>
  <c r="O26" i="30"/>
  <c r="AM26" i="30"/>
  <c r="N27" i="30"/>
  <c r="V27" i="30"/>
  <c r="AD27" i="30"/>
  <c r="I28" i="30"/>
  <c r="Q28" i="30"/>
  <c r="J29" i="30"/>
  <c r="Z29" i="30"/>
  <c r="G30" i="30"/>
  <c r="W30" i="30"/>
  <c r="AA31" i="30"/>
  <c r="P31" i="30"/>
  <c r="U32" i="30"/>
  <c r="J33" i="30"/>
  <c r="Z33" i="30"/>
  <c r="G34" i="30"/>
  <c r="W34" i="30"/>
  <c r="AA35" i="30"/>
  <c r="P35" i="30"/>
  <c r="U36" i="30"/>
  <c r="J37" i="30"/>
  <c r="Z37" i="30"/>
  <c r="G38" i="30"/>
  <c r="W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P20" i="30"/>
  <c r="Q21" i="30"/>
  <c r="Y21" i="30"/>
  <c r="O23" i="30"/>
  <c r="X23" i="30"/>
  <c r="K24" i="30"/>
  <c r="Q44" i="30"/>
  <c r="O45" i="30"/>
  <c r="O47" i="30"/>
  <c r="L74" i="30"/>
  <c r="L72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41" i="30"/>
  <c r="L37" i="30"/>
  <c r="L33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5" i="30"/>
  <c r="T52" i="30"/>
  <c r="T48" i="30"/>
  <c r="T60" i="30"/>
  <c r="T56" i="30"/>
  <c r="T41" i="30"/>
  <c r="T37" i="30"/>
  <c r="T33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33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G24" i="30"/>
  <c r="O24" i="30"/>
  <c r="N25" i="30"/>
  <c r="V25" i="30"/>
  <c r="AD25" i="30"/>
  <c r="Q26" i="30"/>
  <c r="Y26" i="30"/>
  <c r="H27" i="30"/>
  <c r="P27" i="30"/>
  <c r="X27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K30" i="30"/>
  <c r="AA30" i="30"/>
  <c r="T31" i="30"/>
  <c r="I32" i="30"/>
  <c r="Y32" i="30"/>
  <c r="N33" i="30"/>
  <c r="AD33" i="30"/>
  <c r="K34" i="30"/>
  <c r="AA34" i="30"/>
  <c r="T35" i="30"/>
  <c r="I36" i="30"/>
  <c r="N37" i="30"/>
  <c r="AD37" i="30"/>
  <c r="K38" i="30"/>
  <c r="AA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8" i="30"/>
  <c r="P57" i="30"/>
  <c r="P56" i="30"/>
  <c r="P50" i="30"/>
  <c r="P46" i="30"/>
  <c r="O50" i="30"/>
  <c r="O46" i="30"/>
  <c r="P52" i="30"/>
  <c r="P48" i="30"/>
  <c r="P41" i="30"/>
  <c r="P37" i="30"/>
  <c r="P33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33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I24" i="30"/>
  <c r="Q24" i="30"/>
  <c r="Y24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J27" i="30"/>
  <c r="R27" i="30"/>
  <c r="Z27" i="30"/>
  <c r="M28" i="30"/>
  <c r="U28" i="30"/>
  <c r="AC28" i="30"/>
  <c r="AC29" i="30"/>
  <c r="R29" i="30"/>
  <c r="AD30" i="30"/>
  <c r="O30" i="30"/>
  <c r="AL30" i="30"/>
  <c r="AK30" i="30"/>
  <c r="H31" i="30"/>
  <c r="X31" i="30"/>
  <c r="M32" i="30"/>
  <c r="AC32" i="30"/>
  <c r="AC33" i="30"/>
  <c r="R33" i="30"/>
  <c r="AD34" i="30"/>
  <c r="O34" i="30"/>
  <c r="AL34" i="30"/>
  <c r="AK34" i="30"/>
  <c r="H35" i="30"/>
  <c r="X35" i="30"/>
  <c r="M36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AM42" i="30" s="1"/>
  <c r="H43" i="30"/>
  <c r="X43" i="30"/>
  <c r="M44" i="30"/>
  <c r="AD44" i="30"/>
  <c r="G45" i="30"/>
  <c r="AC49" i="30"/>
  <c r="AL51" i="30"/>
  <c r="AK51" i="30"/>
  <c r="AM51" i="30" s="1"/>
  <c r="H52" i="30"/>
  <c r="AA53" i="30"/>
  <c r="AB54" i="30"/>
  <c r="G25" i="30"/>
  <c r="K25" i="30"/>
  <c r="O25" i="30"/>
  <c r="S25" i="30"/>
  <c r="W25" i="30"/>
  <c r="AA25" i="30"/>
  <c r="I27" i="30"/>
  <c r="M27" i="30"/>
  <c r="Q27" i="30"/>
  <c r="U27" i="30"/>
  <c r="Y27" i="30"/>
  <c r="AC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G33" i="30"/>
  <c r="K33" i="30"/>
  <c r="O33" i="30"/>
  <c r="S33" i="30"/>
  <c r="W33" i="30"/>
  <c r="AA33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Q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G27" i="30"/>
  <c r="K27" i="30"/>
  <c r="O27" i="30"/>
  <c r="S27" i="30"/>
  <c r="W27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I33" i="30"/>
  <c r="M33" i="30"/>
  <c r="Q33" i="30"/>
  <c r="U33" i="30"/>
  <c r="Y33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U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60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Q17" i="29"/>
  <c r="Y17" i="29"/>
  <c r="X20" i="29"/>
  <c r="R21" i="29"/>
  <c r="Z21" i="29"/>
  <c r="O24" i="29"/>
  <c r="O41" i="29"/>
  <c r="N62" i="29"/>
  <c r="N61" i="29"/>
  <c r="N60" i="29"/>
  <c r="N58" i="29"/>
  <c r="N57" i="29"/>
  <c r="N56" i="29"/>
  <c r="N55" i="29"/>
  <c r="N52" i="29"/>
  <c r="N48" i="29"/>
  <c r="N44" i="29"/>
  <c r="M49" i="29"/>
  <c r="M43" i="29"/>
  <c r="N39" i="29"/>
  <c r="N35" i="29"/>
  <c r="N31" i="29"/>
  <c r="N27" i="29"/>
  <c r="N50" i="29"/>
  <c r="V62" i="29"/>
  <c r="V61" i="29"/>
  <c r="V60" i="29"/>
  <c r="V58" i="29"/>
  <c r="V57" i="29"/>
  <c r="V56" i="29"/>
  <c r="V55" i="29"/>
  <c r="V48" i="29"/>
  <c r="V50" i="29"/>
  <c r="V44" i="29"/>
  <c r="V46" i="29"/>
  <c r="U43" i="29"/>
  <c r="V39" i="29"/>
  <c r="V35" i="29"/>
  <c r="V31" i="29"/>
  <c r="V27" i="29"/>
  <c r="U52" i="29"/>
  <c r="AD61" i="29"/>
  <c r="AD60" i="29"/>
  <c r="AD58" i="29"/>
  <c r="AD57" i="29"/>
  <c r="AC64" i="29"/>
  <c r="AC62" i="29"/>
  <c r="AD56" i="29"/>
  <c r="AD55" i="29"/>
  <c r="AC52" i="29"/>
  <c r="AD48" i="29"/>
  <c r="AD44" i="29"/>
  <c r="AC49" i="29"/>
  <c r="AC43" i="29"/>
  <c r="AD39" i="29"/>
  <c r="AD35" i="29"/>
  <c r="AD31" i="29"/>
  <c r="AD27" i="29"/>
  <c r="AD50" i="29"/>
  <c r="I16" i="29"/>
  <c r="M16" i="29"/>
  <c r="Q16" i="29"/>
  <c r="U16" i="29"/>
  <c r="Y16" i="29"/>
  <c r="AC16" i="29"/>
  <c r="J17" i="29"/>
  <c r="N17" i="29"/>
  <c r="R17" i="29"/>
  <c r="V17" i="29"/>
  <c r="Z17" i="29"/>
  <c r="AD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I24" i="29"/>
  <c r="Q24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M28" i="29"/>
  <c r="AC29" i="29"/>
  <c r="R29" i="29"/>
  <c r="AD30" i="29"/>
  <c r="O30" i="29"/>
  <c r="AL30" i="29"/>
  <c r="AK30" i="29"/>
  <c r="AM30" i="29" s="1"/>
  <c r="H31" i="29"/>
  <c r="X31" i="29"/>
  <c r="M32" i="29"/>
  <c r="AC33" i="29"/>
  <c r="R33" i="29"/>
  <c r="AD34" i="29"/>
  <c r="O34" i="29"/>
  <c r="AL34" i="29"/>
  <c r="AK34" i="29"/>
  <c r="H35" i="29"/>
  <c r="X35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6" i="29"/>
  <c r="X55" i="29"/>
  <c r="X64" i="29"/>
  <c r="X52" i="29"/>
  <c r="X50" i="29"/>
  <c r="X46" i="29"/>
  <c r="X62" i="29"/>
  <c r="X60" i="29"/>
  <c r="X58" i="29"/>
  <c r="W50" i="29"/>
  <c r="W47" i="29"/>
  <c r="W43" i="29"/>
  <c r="W39" i="29"/>
  <c r="X37" i="29"/>
  <c r="X33" i="29"/>
  <c r="X29" i="29"/>
  <c r="X48" i="29"/>
  <c r="X42" i="29"/>
  <c r="M17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60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G17" i="29"/>
  <c r="K17" i="29"/>
  <c r="O17" i="29"/>
  <c r="S17" i="29"/>
  <c r="W17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G21" i="29"/>
  <c r="N21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S26" i="29"/>
  <c r="L27" i="29"/>
  <c r="AB27" i="29"/>
  <c r="AB28" i="29"/>
  <c r="X28" i="29"/>
  <c r="T28" i="29"/>
  <c r="P28" i="29"/>
  <c r="L28" i="29"/>
  <c r="H28" i="29"/>
  <c r="AA28" i="29"/>
  <c r="W28" i="29"/>
  <c r="S28" i="29"/>
  <c r="O28" i="29"/>
  <c r="K28" i="29"/>
  <c r="G28" i="29"/>
  <c r="AD28" i="29"/>
  <c r="Z28" i="29"/>
  <c r="V28" i="29"/>
  <c r="R28" i="29"/>
  <c r="N28" i="29"/>
  <c r="J28" i="29"/>
  <c r="Q28" i="29"/>
  <c r="V29" i="29"/>
  <c r="S30" i="29"/>
  <c r="L31" i="29"/>
  <c r="AB31" i="29"/>
  <c r="AB32" i="29"/>
  <c r="X32" i="29"/>
  <c r="T32" i="29"/>
  <c r="P32" i="29"/>
  <c r="L32" i="29"/>
  <c r="H32" i="29"/>
  <c r="AA32" i="29"/>
  <c r="W32" i="29"/>
  <c r="S32" i="29"/>
  <c r="O32" i="29"/>
  <c r="K32" i="29"/>
  <c r="G32" i="29"/>
  <c r="AD32" i="29"/>
  <c r="Z32" i="29"/>
  <c r="V32" i="29"/>
  <c r="R32" i="29"/>
  <c r="N32" i="29"/>
  <c r="J32" i="29"/>
  <c r="Q32" i="29"/>
  <c r="V33" i="29"/>
  <c r="S34" i="29"/>
  <c r="L35" i="29"/>
  <c r="AB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2" i="29"/>
  <c r="P54" i="29"/>
  <c r="AB69" i="29"/>
  <c r="P16" i="29"/>
  <c r="X16" i="29"/>
  <c r="I17" i="29"/>
  <c r="U17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60" i="29"/>
  <c r="H58" i="29"/>
  <c r="G50" i="29"/>
  <c r="G47" i="29"/>
  <c r="G43" i="29"/>
  <c r="G39" i="29"/>
  <c r="H66" i="29"/>
  <c r="H52" i="29"/>
  <c r="H37" i="29"/>
  <c r="H33" i="29"/>
  <c r="H29" i="29"/>
  <c r="H48" i="29"/>
  <c r="H42" i="29"/>
  <c r="J62" i="29"/>
  <c r="J61" i="29"/>
  <c r="J60" i="29"/>
  <c r="J58" i="29"/>
  <c r="J57" i="29"/>
  <c r="J52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60" i="29"/>
  <c r="R58" i="29"/>
  <c r="R57" i="29"/>
  <c r="R52" i="29"/>
  <c r="R48" i="29"/>
  <c r="R64" i="29"/>
  <c r="R50" i="29"/>
  <c r="R42" i="29"/>
  <c r="R39" i="29"/>
  <c r="R35" i="29"/>
  <c r="R31" i="29"/>
  <c r="R27" i="29"/>
  <c r="R55" i="29"/>
  <c r="R46" i="29"/>
  <c r="R44" i="29"/>
  <c r="Z62" i="29"/>
  <c r="Z61" i="29"/>
  <c r="Z60" i="29"/>
  <c r="Z58" i="29"/>
  <c r="Z57" i="29"/>
  <c r="Z48" i="29"/>
  <c r="Z46" i="29"/>
  <c r="Z55" i="29"/>
  <c r="Z52" i="29"/>
  <c r="Z42" i="29"/>
  <c r="Z39" i="29"/>
  <c r="Z35" i="29"/>
  <c r="Z31" i="29"/>
  <c r="Z27" i="29"/>
  <c r="Z56" i="29"/>
  <c r="Z44" i="29"/>
  <c r="G16" i="29"/>
  <c r="K16" i="29"/>
  <c r="O16" i="29"/>
  <c r="S16" i="29"/>
  <c r="W16" i="29"/>
  <c r="H17" i="29"/>
  <c r="L17" i="29"/>
  <c r="P17" i="29"/>
  <c r="T17" i="29"/>
  <c r="X17" i="29"/>
  <c r="I18" i="29"/>
  <c r="M18" i="29"/>
  <c r="Q18" i="29"/>
  <c r="U18" i="29"/>
  <c r="Y18" i="29"/>
  <c r="J19" i="29"/>
  <c r="N19" i="29"/>
  <c r="R19" i="29"/>
  <c r="V19" i="29"/>
  <c r="Z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M24" i="29"/>
  <c r="U24" i="29"/>
  <c r="AC24" i="29"/>
  <c r="AC25" i="29"/>
  <c r="L25" i="29"/>
  <c r="T25" i="29"/>
  <c r="AB25" i="29"/>
  <c r="G26" i="29"/>
  <c r="W26" i="29"/>
  <c r="AA27" i="29"/>
  <c r="P27" i="29"/>
  <c r="U28" i="29"/>
  <c r="J29" i="29"/>
  <c r="Z29" i="29"/>
  <c r="G30" i="29"/>
  <c r="W30" i="29"/>
  <c r="AA31" i="29"/>
  <c r="P31" i="29"/>
  <c r="U32" i="29"/>
  <c r="J33" i="29"/>
  <c r="Z33" i="29"/>
  <c r="G34" i="29"/>
  <c r="W34" i="29"/>
  <c r="AA35" i="29"/>
  <c r="P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P34" i="29"/>
  <c r="T34" i="29"/>
  <c r="X34" i="29"/>
  <c r="AB34" i="29"/>
  <c r="I35" i="29"/>
  <c r="M35" i="29"/>
  <c r="Q35" i="29"/>
  <c r="U35" i="29"/>
  <c r="Y35" i="29"/>
  <c r="AC35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J34" i="29"/>
  <c r="N34" i="29"/>
  <c r="R34" i="29"/>
  <c r="V34" i="29"/>
  <c r="Z34" i="29"/>
  <c r="G35" i="29"/>
  <c r="K35" i="29"/>
  <c r="O35" i="29"/>
  <c r="S35" i="29"/>
  <c r="W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N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W53" i="29"/>
  <c r="G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AA58" i="29"/>
  <c r="AA60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Q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O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3" i="28"/>
  <c r="S52" i="28"/>
  <c r="T49" i="28"/>
  <c r="S44" i="28"/>
  <c r="S17" i="28"/>
  <c r="AA17" i="28"/>
  <c r="T18" i="28"/>
  <c r="AB18" i="28"/>
  <c r="I19" i="28"/>
  <c r="Q19" i="28"/>
  <c r="U19" i="28"/>
  <c r="AC19" i="28"/>
  <c r="S21" i="28"/>
  <c r="AA21" i="28"/>
  <c r="L22" i="28"/>
  <c r="AB22" i="28"/>
  <c r="I23" i="28"/>
  <c r="Q23" i="28"/>
  <c r="Y23" i="28"/>
  <c r="AC23" i="28"/>
  <c r="K25" i="28"/>
  <c r="T26" i="28"/>
  <c r="M27" i="28"/>
  <c r="U27" i="28"/>
  <c r="K29" i="28"/>
  <c r="L30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R19" i="28"/>
  <c r="Z19" i="28"/>
  <c r="S20" i="28"/>
  <c r="AA20" i="28"/>
  <c r="H21" i="28"/>
  <c r="L21" i="28"/>
  <c r="AB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J38" i="28"/>
  <c r="Z38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P20" i="28"/>
  <c r="T20" i="28"/>
  <c r="X20" i="28"/>
  <c r="AB20" i="28"/>
  <c r="AK20" i="28"/>
  <c r="AM20" i="28" s="1"/>
  <c r="I21" i="28"/>
  <c r="M21" i="28"/>
  <c r="Q21" i="28"/>
  <c r="U21" i="28"/>
  <c r="Y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G27" i="28"/>
  <c r="K27" i="28"/>
  <c r="O27" i="28"/>
  <c r="S27" i="28"/>
  <c r="W27" i="28"/>
  <c r="AA27" i="28"/>
  <c r="H28" i="28"/>
  <c r="L28" i="28"/>
  <c r="P28" i="28"/>
  <c r="T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AC38" i="28"/>
  <c r="K38" i="28"/>
  <c r="S38" i="28"/>
  <c r="AA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3" i="28"/>
  <c r="AA52" i="28"/>
  <c r="AB49" i="28"/>
  <c r="AA44" i="28"/>
  <c r="K17" i="28"/>
  <c r="L18" i="28"/>
  <c r="M19" i="28"/>
  <c r="Y19" i="28"/>
  <c r="K21" i="28"/>
  <c r="T22" i="28"/>
  <c r="M23" i="28"/>
  <c r="U23" i="28"/>
  <c r="S25" i="28"/>
  <c r="AA25" i="28"/>
  <c r="L26" i="28"/>
  <c r="AB26" i="28"/>
  <c r="I27" i="28"/>
  <c r="Q27" i="28"/>
  <c r="Y27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V19" i="28"/>
  <c r="AD19" i="28"/>
  <c r="G20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N27" i="28"/>
  <c r="V27" i="28"/>
  <c r="AD27" i="28"/>
  <c r="G28" i="28"/>
  <c r="K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R38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3" i="28"/>
  <c r="N52" i="28"/>
  <c r="N44" i="28"/>
  <c r="V62" i="28"/>
  <c r="V61" i="28"/>
  <c r="V60" i="28"/>
  <c r="V59" i="28"/>
  <c r="V58" i="28"/>
  <c r="V57" i="28"/>
  <c r="V56" i="28"/>
  <c r="V55" i="28"/>
  <c r="V53" i="28"/>
  <c r="V52" i="28"/>
  <c r="V44" i="28"/>
  <c r="AD61" i="28"/>
  <c r="AD60" i="28"/>
  <c r="AD59" i="28"/>
  <c r="AD58" i="28"/>
  <c r="AD57" i="28"/>
  <c r="AD56" i="28"/>
  <c r="AD55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H19" i="28"/>
  <c r="L19" i="28"/>
  <c r="P19" i="28"/>
  <c r="T19" i="28"/>
  <c r="X19" i="28"/>
  <c r="I20" i="28"/>
  <c r="M20" i="28"/>
  <c r="Q20" i="28"/>
  <c r="U20" i="28"/>
  <c r="Y20" i="28"/>
  <c r="J21" i="28"/>
  <c r="N21" i="28"/>
  <c r="R21" i="28"/>
  <c r="V21" i="28"/>
  <c r="Z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L27" i="28"/>
  <c r="P27" i="28"/>
  <c r="T27" i="28"/>
  <c r="X27" i="28"/>
  <c r="I28" i="28"/>
  <c r="M28" i="28"/>
  <c r="Q28" i="28"/>
  <c r="U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N38" i="28"/>
  <c r="V38" i="28"/>
  <c r="AD38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H38" i="28"/>
  <c r="L38" i="28"/>
  <c r="P38" i="28"/>
  <c r="T38" i="28"/>
  <c r="X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M48" i="28" s="1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I38" i="28"/>
  <c r="M38" i="28"/>
  <c r="Q38" i="28"/>
  <c r="U38" i="28"/>
  <c r="Y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P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U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5" i="27"/>
  <c r="K42" i="27"/>
  <c r="K38" i="27"/>
  <c r="L34" i="27"/>
  <c r="K34" i="27"/>
  <c r="L30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58" i="27"/>
  <c r="H46" i="27"/>
  <c r="H40" i="27"/>
  <c r="G39" i="27"/>
  <c r="G38" i="27"/>
  <c r="G37" i="27"/>
  <c r="H34" i="27"/>
  <c r="G27" i="27"/>
  <c r="G49" i="27"/>
  <c r="G34" i="27"/>
  <c r="H30" i="27"/>
  <c r="G45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37" i="27"/>
  <c r="R26" i="27"/>
  <c r="Q64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K16" i="27"/>
  <c r="O16" i="27"/>
  <c r="S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I21" i="27"/>
  <c r="Q21" i="27"/>
  <c r="Y21" i="27"/>
  <c r="J22" i="27"/>
  <c r="R22" i="27"/>
  <c r="Z22" i="27"/>
  <c r="G23" i="27"/>
  <c r="O23" i="27"/>
  <c r="W23" i="27"/>
  <c r="M24" i="27"/>
  <c r="U24" i="27"/>
  <c r="AC24" i="27"/>
  <c r="N25" i="27"/>
  <c r="AD25" i="27"/>
  <c r="G26" i="27"/>
  <c r="AD27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V35" i="27"/>
  <c r="R35" i="27"/>
  <c r="N35" i="27"/>
  <c r="J35" i="27"/>
  <c r="AC35" i="27"/>
  <c r="X35" i="27"/>
  <c r="S35" i="27"/>
  <c r="M35" i="27"/>
  <c r="H35" i="27"/>
  <c r="AB35" i="27"/>
  <c r="W35" i="27"/>
  <c r="Q35" i="27"/>
  <c r="L35" i="27"/>
  <c r="G35" i="27"/>
  <c r="AA35" i="27"/>
  <c r="U35" i="27"/>
  <c r="P35" i="27"/>
  <c r="K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X50" i="27"/>
  <c r="W46" i="27"/>
  <c r="W42" i="27"/>
  <c r="X71" i="27"/>
  <c r="W62" i="27"/>
  <c r="X46" i="27"/>
  <c r="X40" i="27"/>
  <c r="W39" i="27"/>
  <c r="W38" i="27"/>
  <c r="W37" i="27"/>
  <c r="X34" i="27"/>
  <c r="W27" i="27"/>
  <c r="W49" i="27"/>
  <c r="X42" i="27"/>
  <c r="W34" i="27"/>
  <c r="X30" i="27"/>
  <c r="W45" i="27"/>
  <c r="W30" i="27"/>
  <c r="H16" i="27"/>
  <c r="L16" i="27"/>
  <c r="P16" i="27"/>
  <c r="T16" i="27"/>
  <c r="X16" i="27"/>
  <c r="AB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P23" i="27"/>
  <c r="X23" i="27"/>
  <c r="H24" i="27"/>
  <c r="P24" i="27"/>
  <c r="AC25" i="27"/>
  <c r="K26" i="27"/>
  <c r="AA26" i="27"/>
  <c r="T27" i="27"/>
  <c r="I28" i="27"/>
  <c r="K29" i="27"/>
  <c r="AA30" i="27"/>
  <c r="AC31" i="27"/>
  <c r="U31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45" i="27"/>
  <c r="AA38" i="27"/>
  <c r="AB34" i="27"/>
  <c r="AB69" i="27"/>
  <c r="AA34" i="27"/>
  <c r="AB30" i="27"/>
  <c r="K19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AB28" i="27"/>
  <c r="X28" i="27"/>
  <c r="T28" i="27"/>
  <c r="P28" i="27"/>
  <c r="L28" i="27"/>
  <c r="H28" i="27"/>
  <c r="AA28" i="27"/>
  <c r="W28" i="27"/>
  <c r="S28" i="27"/>
  <c r="O28" i="27"/>
  <c r="K28" i="27"/>
  <c r="G28" i="27"/>
  <c r="AD28" i="27"/>
  <c r="Z28" i="27"/>
  <c r="V28" i="27"/>
  <c r="R28" i="27"/>
  <c r="N28" i="27"/>
  <c r="J28" i="27"/>
  <c r="Q28" i="27"/>
  <c r="S45" i="27"/>
  <c r="M65" i="27"/>
  <c r="M55" i="27"/>
  <c r="N63" i="27"/>
  <c r="N65" i="27"/>
  <c r="N54" i="27"/>
  <c r="N52" i="27"/>
  <c r="M58" i="27"/>
  <c r="N50" i="27"/>
  <c r="N46" i="27"/>
  <c r="N42" i="27"/>
  <c r="N53" i="27"/>
  <c r="M40" i="27"/>
  <c r="M37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D50" i="27"/>
  <c r="AD46" i="27"/>
  <c r="AD42" i="27"/>
  <c r="AC65" i="27"/>
  <c r="AC58" i="27"/>
  <c r="AD53" i="27"/>
  <c r="AC49" i="27"/>
  <c r="AC40" i="27"/>
  <c r="AC37" i="27"/>
  <c r="AD34" i="27"/>
  <c r="AD26" i="27"/>
  <c r="AC51" i="27"/>
  <c r="AD48" i="27"/>
  <c r="AD30" i="27"/>
  <c r="AD44" i="27"/>
  <c r="I16" i="27"/>
  <c r="M16" i="27"/>
  <c r="Q16" i="27"/>
  <c r="U16" i="27"/>
  <c r="Y16" i="27"/>
  <c r="AC18" i="27"/>
  <c r="K18" i="27"/>
  <c r="S18" i="27"/>
  <c r="AA18" i="27"/>
  <c r="P19" i="27"/>
  <c r="X19" i="27"/>
  <c r="P20" i="27"/>
  <c r="X20" i="27"/>
  <c r="AB21" i="27"/>
  <c r="X21" i="27"/>
  <c r="T21" i="27"/>
  <c r="P21" i="27"/>
  <c r="L21" i="27"/>
  <c r="H21" i="27"/>
  <c r="AA21" i="27"/>
  <c r="W21" i="27"/>
  <c r="S21" i="27"/>
  <c r="O21" i="27"/>
  <c r="K21" i="27"/>
  <c r="G21" i="27"/>
  <c r="M21" i="27"/>
  <c r="U21" i="27"/>
  <c r="AC21" i="27"/>
  <c r="N22" i="27"/>
  <c r="V22" i="27"/>
  <c r="AD22" i="27"/>
  <c r="AD23" i="27"/>
  <c r="K23" i="27"/>
  <c r="S23" i="27"/>
  <c r="AA23" i="27"/>
  <c r="I24" i="27"/>
  <c r="Q24" i="27"/>
  <c r="Y24" i="27"/>
  <c r="AM24" i="27"/>
  <c r="V25" i="27"/>
  <c r="AC26" i="27"/>
  <c r="O26" i="27"/>
  <c r="AL26" i="27"/>
  <c r="AK26" i="27"/>
  <c r="X27" i="27"/>
  <c r="M28" i="27"/>
  <c r="AC28" i="27"/>
  <c r="K30" i="27"/>
  <c r="AA31" i="27"/>
  <c r="AD32" i="27"/>
  <c r="V32" i="27"/>
  <c r="AK33" i="27"/>
  <c r="AL33" i="27"/>
  <c r="AL34" i="27"/>
  <c r="AK34" i="27"/>
  <c r="AM34" i="27" s="1"/>
  <c r="AL35" i="27"/>
  <c r="AK35" i="27"/>
  <c r="N37" i="27"/>
  <c r="AD38" i="27"/>
  <c r="X39" i="27"/>
  <c r="AD40" i="27"/>
  <c r="AC41" i="27"/>
  <c r="P42" i="27"/>
  <c r="AC43" i="27"/>
  <c r="J44" i="27"/>
  <c r="J55" i="27"/>
  <c r="U59" i="27"/>
  <c r="H18" i="27"/>
  <c r="L18" i="27"/>
  <c r="P18" i="27"/>
  <c r="T18" i="27"/>
  <c r="X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I23" i="27"/>
  <c r="M23" i="27"/>
  <c r="Q23" i="27"/>
  <c r="U23" i="27"/>
  <c r="Y23" i="27"/>
  <c r="AC23" i="27"/>
  <c r="G25" i="27"/>
  <c r="K25" i="27"/>
  <c r="O25" i="27"/>
  <c r="S25" i="27"/>
  <c r="W25" i="27"/>
  <c r="AA25" i="27"/>
  <c r="H26" i="27"/>
  <c r="L26" i="27"/>
  <c r="P26" i="27"/>
  <c r="T26" i="27"/>
  <c r="X26" i="27"/>
  <c r="AB26" i="27"/>
  <c r="I27" i="27"/>
  <c r="M27" i="27"/>
  <c r="Q27" i="27"/>
  <c r="U27" i="27"/>
  <c r="Y27" i="27"/>
  <c r="AC27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C38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J23" i="27"/>
  <c r="N23" i="27"/>
  <c r="R23" i="27"/>
  <c r="V23" i="27"/>
  <c r="Z23" i="27"/>
  <c r="H25" i="27"/>
  <c r="L25" i="27"/>
  <c r="P25" i="27"/>
  <c r="T25" i="27"/>
  <c r="X25" i="27"/>
  <c r="AB25" i="27"/>
  <c r="I26" i="27"/>
  <c r="M26" i="27"/>
  <c r="Q26" i="27"/>
  <c r="U26" i="27"/>
  <c r="Y26" i="27"/>
  <c r="J27" i="27"/>
  <c r="N27" i="27"/>
  <c r="R27" i="27"/>
  <c r="V27" i="27"/>
  <c r="Z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Q25" i="27"/>
  <c r="U25" i="27"/>
  <c r="Y25" i="27"/>
  <c r="AB29" i="27"/>
  <c r="X29" i="27"/>
  <c r="T29" i="27"/>
  <c r="P29" i="27"/>
  <c r="L29" i="27"/>
  <c r="H29" i="27"/>
  <c r="J29" i="27"/>
  <c r="O29" i="27"/>
  <c r="U29" i="27"/>
  <c r="Z29" i="27"/>
  <c r="AC30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S56" i="27"/>
  <c r="I58" i="27"/>
  <c r="N58" i="27"/>
  <c r="S58" i="27"/>
  <c r="Y58" i="27"/>
  <c r="S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L56" i="27"/>
  <c r="U56" i="27"/>
  <c r="AB58" i="27"/>
  <c r="X58" i="27"/>
  <c r="T58" i="27"/>
  <c r="P58" i="27"/>
  <c r="L58" i="27"/>
  <c r="H58" i="27"/>
  <c r="J58" i="27"/>
  <c r="O58" i="27"/>
  <c r="U58" i="27"/>
  <c r="Z58" i="27"/>
  <c r="AB60" i="27"/>
  <c r="L60" i="27"/>
  <c r="U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K58" i="27"/>
  <c r="Q58" i="27"/>
  <c r="V58" i="27"/>
  <c r="AA58" i="27"/>
  <c r="K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6" i="26"/>
  <c r="AD55" i="26"/>
  <c r="AD54" i="26"/>
  <c r="AD51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V17" i="26"/>
  <c r="AD17" i="26"/>
  <c r="I20" i="26"/>
  <c r="M20" i="26"/>
  <c r="W20" i="26"/>
  <c r="N21" i="26"/>
  <c r="AD21" i="26"/>
  <c r="K24" i="26"/>
  <c r="AA24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6" i="26"/>
  <c r="T55" i="26"/>
  <c r="T54" i="26"/>
  <c r="S50" i="26"/>
  <c r="S46" i="26"/>
  <c r="T39" i="26"/>
  <c r="T37" i="26"/>
  <c r="T33" i="26"/>
  <c r="T29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6" i="26"/>
  <c r="AB55" i="26"/>
  <c r="AB54" i="26"/>
  <c r="AB51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AD22" i="26"/>
  <c r="Z22" i="26"/>
  <c r="V22" i="26"/>
  <c r="R22" i="26"/>
  <c r="N22" i="26"/>
  <c r="J22" i="26"/>
  <c r="AB22" i="26"/>
  <c r="X22" i="26"/>
  <c r="T22" i="26"/>
  <c r="P22" i="26"/>
  <c r="L22" i="26"/>
  <c r="H22" i="26"/>
  <c r="K22" i="26"/>
  <c r="S22" i="26"/>
  <c r="AA22" i="26"/>
  <c r="J23" i="26"/>
  <c r="R23" i="26"/>
  <c r="Z23" i="26"/>
  <c r="M24" i="26"/>
  <c r="U24" i="26"/>
  <c r="AC25" i="26"/>
  <c r="L25" i="26"/>
  <c r="T25" i="26"/>
  <c r="AB25" i="26"/>
  <c r="G26" i="26"/>
  <c r="O26" i="26"/>
  <c r="AM26" i="26"/>
  <c r="N27" i="26"/>
  <c r="U28" i="26"/>
  <c r="J29" i="26"/>
  <c r="Z29" i="26"/>
  <c r="G30" i="26"/>
  <c r="W30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W44" i="26"/>
  <c r="P47" i="26"/>
  <c r="AA51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AB20" i="26"/>
  <c r="X20" i="26"/>
  <c r="T20" i="26"/>
  <c r="AD20" i="26"/>
  <c r="Z20" i="26"/>
  <c r="V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H29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49" i="26"/>
  <c r="R45" i="26"/>
  <c r="Q42" i="26"/>
  <c r="R35" i="26"/>
  <c r="R31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43" i="26"/>
  <c r="Z58" i="26"/>
  <c r="Z54" i="26"/>
  <c r="Y42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AA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6" i="26"/>
  <c r="N55" i="26"/>
  <c r="N54" i="26"/>
  <c r="N51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O22" i="26"/>
  <c r="W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D30" i="26"/>
  <c r="O30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H30" i="26"/>
  <c r="L30" i="26"/>
  <c r="P30" i="26"/>
  <c r="T30" i="26"/>
  <c r="X30" i="26"/>
  <c r="AB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0" i="26"/>
  <c r="M30" i="26"/>
  <c r="Q30" i="26"/>
  <c r="U30" i="26"/>
  <c r="Y30" i="26"/>
  <c r="AC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O53" i="26"/>
  <c r="Y53" i="26"/>
  <c r="AD53" i="26"/>
  <c r="H53" i="26"/>
  <c r="L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N30" i="26"/>
  <c r="R30" i="26"/>
  <c r="V30" i="26"/>
  <c r="Z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Y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O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58" i="25"/>
  <c r="J59" i="25"/>
  <c r="J48" i="25"/>
  <c r="J44" i="25"/>
  <c r="J49" i="25"/>
  <c r="J45" i="25"/>
  <c r="J64" i="25"/>
  <c r="I50" i="25"/>
  <c r="J43" i="25"/>
  <c r="I42" i="25"/>
  <c r="J41" i="25"/>
  <c r="J26" i="25"/>
  <c r="J22" i="25"/>
  <c r="J37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32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W22" i="25"/>
  <c r="AD23" i="25"/>
  <c r="P23" i="25"/>
  <c r="U24" i="25"/>
  <c r="AM24" i="25"/>
  <c r="V25" i="25"/>
  <c r="S26" i="25"/>
  <c r="L27" i="25"/>
  <c r="AB27" i="25"/>
  <c r="AB28" i="25"/>
  <c r="X28" i="25"/>
  <c r="AD28" i="25"/>
  <c r="Y28" i="25"/>
  <c r="T28" i="25"/>
  <c r="P28" i="25"/>
  <c r="L28" i="25"/>
  <c r="H28" i="25"/>
  <c r="AC28" i="25"/>
  <c r="W28" i="25"/>
  <c r="S28" i="25"/>
  <c r="O28" i="25"/>
  <c r="K28" i="25"/>
  <c r="G28" i="25"/>
  <c r="AA28" i="25"/>
  <c r="V28" i="25"/>
  <c r="R28" i="25"/>
  <c r="N28" i="25"/>
  <c r="J28" i="25"/>
  <c r="Q28" i="25"/>
  <c r="O29" i="25"/>
  <c r="S32" i="25"/>
  <c r="X33" i="25"/>
  <c r="H34" i="25"/>
  <c r="AC34" i="25"/>
  <c r="N35" i="25"/>
  <c r="M36" i="25"/>
  <c r="R37" i="25"/>
  <c r="W38" i="25"/>
  <c r="Q40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G54" i="25"/>
  <c r="G52" i="25"/>
  <c r="G49" i="25"/>
  <c r="G45" i="25"/>
  <c r="H58" i="25"/>
  <c r="G53" i="25"/>
  <c r="H35" i="25"/>
  <c r="G34" i="25"/>
  <c r="G33" i="25"/>
  <c r="G32" i="25"/>
  <c r="H29" i="25"/>
  <c r="G27" i="25"/>
  <c r="G23" i="25"/>
  <c r="G48" i="25"/>
  <c r="H45" i="25"/>
  <c r="H41" i="25"/>
  <c r="G29" i="25"/>
  <c r="H67" i="25"/>
  <c r="H62" i="25"/>
  <c r="G41" i="25"/>
  <c r="H37" i="25"/>
  <c r="Z53" i="25"/>
  <c r="Z52" i="25"/>
  <c r="Y65" i="25"/>
  <c r="Y62" i="25"/>
  <c r="Y60" i="25"/>
  <c r="Y58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37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R25" i="25"/>
  <c r="AL26" i="25"/>
  <c r="AK26" i="25"/>
  <c r="J29" i="25"/>
  <c r="AL30" i="25"/>
  <c r="AK30" i="25"/>
  <c r="J31" i="25"/>
  <c r="I35" i="25"/>
  <c r="M65" i="25"/>
  <c r="N54" i="25"/>
  <c r="N53" i="25"/>
  <c r="N52" i="25"/>
  <c r="N62" i="25"/>
  <c r="N58" i="25"/>
  <c r="M58" i="25"/>
  <c r="N48" i="25"/>
  <c r="N44" i="25"/>
  <c r="N49" i="25"/>
  <c r="N45" i="25"/>
  <c r="N41" i="25"/>
  <c r="M63" i="25"/>
  <c r="M62" i="25"/>
  <c r="M35" i="25"/>
  <c r="M32" i="25"/>
  <c r="N29" i="25"/>
  <c r="N26" i="25"/>
  <c r="N22" i="25"/>
  <c r="N47" i="25"/>
  <c r="N37" i="25"/>
  <c r="U65" i="25"/>
  <c r="V62" i="25"/>
  <c r="V58" i="25"/>
  <c r="V54" i="25"/>
  <c r="V53" i="25"/>
  <c r="V52" i="25"/>
  <c r="V48" i="25"/>
  <c r="V44" i="25"/>
  <c r="U63" i="25"/>
  <c r="V49" i="25"/>
  <c r="V45" i="25"/>
  <c r="V41" i="25"/>
  <c r="V39" i="25"/>
  <c r="U38" i="25"/>
  <c r="V37" i="25"/>
  <c r="V36" i="25"/>
  <c r="V26" i="25"/>
  <c r="V22" i="25"/>
  <c r="V43" i="25"/>
  <c r="U42" i="25"/>
  <c r="V35" i="25"/>
  <c r="U34" i="25"/>
  <c r="V33" i="25"/>
  <c r="V51" i="25"/>
  <c r="V29" i="25"/>
  <c r="AC62" i="25"/>
  <c r="AD53" i="25"/>
  <c r="AD52" i="25"/>
  <c r="AD58" i="25"/>
  <c r="AD54" i="25"/>
  <c r="AD48" i="25"/>
  <c r="AC58" i="25"/>
  <c r="AD49" i="25"/>
  <c r="AD45" i="25"/>
  <c r="AD41" i="25"/>
  <c r="AC35" i="25"/>
  <c r="AC32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C29" i="25"/>
  <c r="T29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H33" i="25"/>
  <c r="AD33" i="25"/>
  <c r="M34" i="25"/>
  <c r="T35" i="25"/>
  <c r="AD36" i="25"/>
  <c r="W37" i="25"/>
  <c r="G38" i="25"/>
  <c r="M39" i="25"/>
  <c r="AD40" i="25"/>
  <c r="V40" i="25"/>
  <c r="AC42" i="25"/>
  <c r="AD43" i="25"/>
  <c r="G44" i="25"/>
  <c r="AC45" i="25"/>
  <c r="U46" i="25"/>
  <c r="AL48" i="25"/>
  <c r="AK48" i="25"/>
  <c r="H49" i="25"/>
  <c r="P55" i="25"/>
  <c r="P65" i="25"/>
  <c r="Q62" i="25"/>
  <c r="Q58" i="25"/>
  <c r="Q56" i="25"/>
  <c r="R54" i="25"/>
  <c r="R53" i="25"/>
  <c r="R52" i="25"/>
  <c r="Q65" i="25"/>
  <c r="R48" i="25"/>
  <c r="R44" i="25"/>
  <c r="R62" i="25"/>
  <c r="R49" i="25"/>
  <c r="R45" i="25"/>
  <c r="R41" i="25"/>
  <c r="R60" i="25"/>
  <c r="R47" i="25"/>
  <c r="Q39" i="25"/>
  <c r="Q36" i="25"/>
  <c r="R35" i="25"/>
  <c r="Q34" i="25"/>
  <c r="R33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58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7" i="25"/>
  <c r="K36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58" i="25"/>
  <c r="T54" i="25"/>
  <c r="T53" i="25"/>
  <c r="T52" i="25"/>
  <c r="S49" i="25"/>
  <c r="S45" i="25"/>
  <c r="S54" i="25"/>
  <c r="S52" i="25"/>
  <c r="S53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58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I28" i="25"/>
  <c r="Z28" i="25"/>
  <c r="Z29" i="25"/>
  <c r="Y30" i="25"/>
  <c r="Z31" i="25"/>
  <c r="I32" i="25"/>
  <c r="AD32" i="25"/>
  <c r="N33" i="25"/>
  <c r="S34" i="25"/>
  <c r="Y35" i="25"/>
  <c r="W36" i="25"/>
  <c r="G37" i="25"/>
  <c r="AB37" i="25"/>
  <c r="L38" i="25"/>
  <c r="AD39" i="25"/>
  <c r="R39" i="25"/>
  <c r="AM39" i="25"/>
  <c r="AA40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G40" i="25"/>
  <c r="M40" i="25"/>
  <c r="R40" i="25"/>
  <c r="W40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C37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I40" i="25"/>
  <c r="N40" i="25"/>
  <c r="S40" i="25"/>
  <c r="Y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X40" i="25"/>
  <c r="T40" i="25"/>
  <c r="P40" i="25"/>
  <c r="L40" i="25"/>
  <c r="H40" i="25"/>
  <c r="J40" i="25"/>
  <c r="O40" i="25"/>
  <c r="U40" i="25"/>
  <c r="Z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M29" i="25"/>
  <c r="Q29" i="25"/>
  <c r="U29" i="25"/>
  <c r="Y29" i="25"/>
  <c r="I33" i="25"/>
  <c r="M33" i="25"/>
  <c r="Q33" i="25"/>
  <c r="U33" i="25"/>
  <c r="Y33" i="25"/>
  <c r="I37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S56" i="25"/>
  <c r="J56" i="25"/>
  <c r="AA58" i="25"/>
  <c r="W58" i="25"/>
  <c r="S58" i="25"/>
  <c r="O58" i="25"/>
  <c r="K58" i="25"/>
  <c r="G58" i="25"/>
  <c r="J58" i="25"/>
  <c r="P58" i="25"/>
  <c r="U58" i="25"/>
  <c r="Z58" i="25"/>
  <c r="S60" i="25"/>
  <c r="J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AB28" i="24"/>
  <c r="X28" i="24"/>
  <c r="T28" i="24"/>
  <c r="P28" i="24"/>
  <c r="L28" i="24"/>
  <c r="H28" i="24"/>
  <c r="AD28" i="24"/>
  <c r="Z28" i="24"/>
  <c r="V28" i="24"/>
  <c r="R28" i="24"/>
  <c r="N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6" i="24"/>
  <c r="V65" i="24"/>
  <c r="V55" i="24"/>
  <c r="V54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T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M28" i="24"/>
  <c r="U28" i="24"/>
  <c r="AC28" i="24"/>
  <c r="AC29" i="24"/>
  <c r="T29" i="24"/>
  <c r="AD30" i="24"/>
  <c r="O30" i="24"/>
  <c r="AL30" i="24"/>
  <c r="AK30" i="24"/>
  <c r="H31" i="24"/>
  <c r="X31" i="24"/>
  <c r="M32" i="24"/>
  <c r="AC33" i="24"/>
  <c r="R33" i="24"/>
  <c r="AD34" i="24"/>
  <c r="O34" i="24"/>
  <c r="AL34" i="24"/>
  <c r="AK34" i="24"/>
  <c r="H35" i="24"/>
  <c r="X35" i="24"/>
  <c r="M36" i="24"/>
  <c r="AC37" i="24"/>
  <c r="R37" i="24"/>
  <c r="AD38" i="24"/>
  <c r="O38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42" i="24"/>
  <c r="X59" i="24"/>
  <c r="X52" i="24"/>
  <c r="X48" i="24"/>
  <c r="X44" i="24"/>
  <c r="W41" i="24"/>
  <c r="X37" i="24"/>
  <c r="X33" i="24"/>
  <c r="X29" i="24"/>
  <c r="X61" i="24"/>
  <c r="Q17" i="24"/>
  <c r="AC17" i="24"/>
  <c r="P20" i="24"/>
  <c r="X20" i="24"/>
  <c r="Q21" i="24"/>
  <c r="AC21" i="24"/>
  <c r="O24" i="24"/>
  <c r="X27" i="24"/>
  <c r="K28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5" i="24"/>
  <c r="L52" i="24"/>
  <c r="L48" i="24"/>
  <c r="L75" i="24"/>
  <c r="L37" i="24"/>
  <c r="L3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Q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M26" i="24"/>
  <c r="U26" i="24"/>
  <c r="AC26" i="24"/>
  <c r="AA27" i="24"/>
  <c r="L27" i="24"/>
  <c r="T27" i="24"/>
  <c r="AB27" i="24"/>
  <c r="G28" i="24"/>
  <c r="O28" i="24"/>
  <c r="W28" i="24"/>
  <c r="N29" i="24"/>
  <c r="V29" i="24"/>
  <c r="S30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6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6" i="24"/>
  <c r="R64" i="24"/>
  <c r="Q54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V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G26" i="24"/>
  <c r="O26" i="24"/>
  <c r="W26" i="24"/>
  <c r="AM26" i="24"/>
  <c r="N27" i="24"/>
  <c r="V27" i="24"/>
  <c r="AD27" i="24"/>
  <c r="I28" i="24"/>
  <c r="Q28" i="24"/>
  <c r="Y28" i="24"/>
  <c r="AL28" i="24"/>
  <c r="AM28" i="24" s="1"/>
  <c r="H29" i="24"/>
  <c r="P29" i="24"/>
  <c r="Z29" i="24"/>
  <c r="G30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G38" i="24"/>
  <c r="W38" i="24"/>
  <c r="AA39" i="24"/>
  <c r="P39" i="24"/>
  <c r="U40" i="24"/>
  <c r="K41" i="24"/>
  <c r="R42" i="24"/>
  <c r="U43" i="24"/>
  <c r="T44" i="24"/>
  <c r="G45" i="24"/>
  <c r="Z46" i="24"/>
  <c r="W47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H38" i="24"/>
  <c r="L38" i="24"/>
  <c r="P38" i="24"/>
  <c r="T38" i="24"/>
  <c r="X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I34" i="24"/>
  <c r="M34" i="24"/>
  <c r="Q34" i="24"/>
  <c r="U34" i="24"/>
  <c r="Y34" i="24"/>
  <c r="AC34" i="24"/>
  <c r="I38" i="24"/>
  <c r="M38" i="24"/>
  <c r="Q38" i="24"/>
  <c r="U38" i="24"/>
  <c r="Y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J38" i="24"/>
  <c r="N38" i="24"/>
  <c r="R38" i="24"/>
  <c r="V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M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U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O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7" i="23"/>
  <c r="T53" i="23"/>
  <c r="T52" i="23"/>
  <c r="S51" i="23"/>
  <c r="T48" i="23"/>
  <c r="S47" i="23"/>
  <c r="T44" i="23"/>
  <c r="S43" i="23"/>
  <c r="T40" i="23"/>
  <c r="S39" i="23"/>
  <c r="T60" i="23"/>
  <c r="T55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Q30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7" i="23"/>
  <c r="H67" i="23"/>
  <c r="H55" i="23"/>
  <c r="H62" i="23"/>
  <c r="H60" i="23"/>
  <c r="H58" i="23"/>
  <c r="H56" i="23"/>
  <c r="G55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I26" i="23"/>
  <c r="Y26" i="23"/>
  <c r="J27" i="23"/>
  <c r="Z27" i="23"/>
  <c r="K28" i="23"/>
  <c r="T29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A36" i="23"/>
  <c r="AB61" i="23"/>
  <c r="AA52" i="23"/>
  <c r="AA48" i="23"/>
  <c r="AA44" i="23"/>
  <c r="AA40" i="23"/>
  <c r="AA35" i="23"/>
  <c r="AB32" i="23"/>
  <c r="AA31" i="23"/>
  <c r="AB28" i="23"/>
  <c r="AA27" i="23"/>
  <c r="AB24" i="23"/>
  <c r="AB30" i="23"/>
  <c r="X30" i="23"/>
  <c r="T30" i="23"/>
  <c r="P30" i="23"/>
  <c r="L30" i="23"/>
  <c r="H30" i="23"/>
  <c r="AA30" i="23"/>
  <c r="W30" i="23"/>
  <c r="S30" i="23"/>
  <c r="O30" i="23"/>
  <c r="K30" i="23"/>
  <c r="G30" i="23"/>
  <c r="AD30" i="23"/>
  <c r="Z30" i="23"/>
  <c r="V30" i="23"/>
  <c r="R30" i="23"/>
  <c r="N30" i="23"/>
  <c r="J30" i="23"/>
  <c r="P74" i="23"/>
  <c r="P72" i="23"/>
  <c r="P68" i="23"/>
  <c r="O62" i="23"/>
  <c r="O61" i="23"/>
  <c r="O60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7" i="23"/>
  <c r="O55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8" i="23"/>
  <c r="W57" i="23"/>
  <c r="W56" i="23"/>
  <c r="X74" i="23"/>
  <c r="X72" i="23"/>
  <c r="X70" i="23"/>
  <c r="X61" i="23"/>
  <c r="X57" i="23"/>
  <c r="X64" i="23"/>
  <c r="X55" i="23"/>
  <c r="X66" i="23"/>
  <c r="X62" i="23"/>
  <c r="X60" i="23"/>
  <c r="X58" i="23"/>
  <c r="X56" i="23"/>
  <c r="W55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7" i="23"/>
  <c r="AD28" i="23"/>
  <c r="O28" i="23"/>
  <c r="AL28" i="23"/>
  <c r="AK28" i="23"/>
  <c r="H29" i="23"/>
  <c r="X29" i="23"/>
  <c r="I30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L29" i="23"/>
  <c r="AB29" i="23"/>
  <c r="M30" i="23"/>
  <c r="AC30" i="23"/>
  <c r="N31" i="23"/>
  <c r="AD31" i="23"/>
  <c r="AD32" i="23"/>
  <c r="O32" i="23"/>
  <c r="AL32" i="23"/>
  <c r="AK32" i="23"/>
  <c r="I33" i="23"/>
  <c r="AL36" i="23"/>
  <c r="AK36" i="23"/>
  <c r="AM36" i="23" s="1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I29" i="23"/>
  <c r="M29" i="23"/>
  <c r="Q29" i="23"/>
  <c r="U29" i="23"/>
  <c r="Y29" i="23"/>
  <c r="AC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U28" i="23"/>
  <c r="Y28" i="23"/>
  <c r="AC28" i="23"/>
  <c r="J29" i="23"/>
  <c r="N29" i="23"/>
  <c r="R29" i="23"/>
  <c r="V29" i="23"/>
  <c r="Z29" i="23"/>
  <c r="AD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V28" i="23"/>
  <c r="Z28" i="23"/>
  <c r="G29" i="23"/>
  <c r="K29" i="23"/>
  <c r="O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I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R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Y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V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L67" i="1" l="1"/>
  <c r="C68" i="1"/>
  <c r="C65" i="1"/>
  <c r="C73" i="1"/>
  <c r="C61" i="1"/>
  <c r="O62" i="1"/>
  <c r="P72" i="1"/>
  <c r="AM34" i="24"/>
  <c r="AM34" i="26"/>
  <c r="O34" i="27"/>
  <c r="P21" i="28"/>
  <c r="J16" i="29"/>
  <c r="Z16" i="29"/>
  <c r="Y24" i="29"/>
  <c r="H18" i="29"/>
  <c r="N16" i="29"/>
  <c r="N18" i="29"/>
  <c r="N18" i="30"/>
  <c r="N16" i="31"/>
  <c r="J26" i="31"/>
  <c r="T26" i="32"/>
  <c r="N26" i="32"/>
  <c r="V19" i="32"/>
  <c r="J34" i="27"/>
  <c r="K33" i="32"/>
  <c r="J33" i="27"/>
  <c r="W65" i="6"/>
  <c r="V71" i="6"/>
  <c r="AD71" i="6"/>
  <c r="AC71" i="6"/>
  <c r="AD21" i="28"/>
  <c r="S18" i="29"/>
  <c r="L16" i="29"/>
  <c r="AC18" i="30"/>
  <c r="R16" i="31"/>
  <c r="T16" i="32"/>
  <c r="S25" i="32"/>
  <c r="AD19" i="32"/>
  <c r="M25" i="32"/>
  <c r="L19" i="32"/>
  <c r="M31" i="32"/>
  <c r="T64" i="6"/>
  <c r="T72" i="6"/>
  <c r="U72" i="6"/>
  <c r="AC72" i="6"/>
  <c r="AD72" i="6"/>
  <c r="X17" i="26"/>
  <c r="L16" i="24"/>
  <c r="R16" i="24"/>
  <c r="O20" i="28"/>
  <c r="V16" i="29"/>
  <c r="R16" i="29"/>
  <c r="T25" i="30"/>
  <c r="Z16" i="31"/>
  <c r="H16" i="31"/>
  <c r="AC19" i="32"/>
  <c r="AD24" i="32"/>
  <c r="O16" i="32"/>
  <c r="W24" i="32"/>
  <c r="H22" i="31"/>
  <c r="R26" i="31"/>
  <c r="V48" i="28"/>
  <c r="S65" i="6"/>
  <c r="AM44" i="23"/>
  <c r="AM34" i="29"/>
  <c r="L70" i="30"/>
  <c r="AB66" i="32"/>
  <c r="AB16" i="24"/>
  <c r="AA55" i="6"/>
  <c r="AM35" i="26"/>
  <c r="R17" i="26"/>
  <c r="H16" i="24"/>
  <c r="I32" i="24"/>
  <c r="Z16" i="24"/>
  <c r="AD24" i="23"/>
  <c r="P16" i="23"/>
  <c r="R16" i="27"/>
  <c r="I36" i="28"/>
  <c r="Y36" i="28"/>
  <c r="G52" i="28"/>
  <c r="W25" i="28"/>
  <c r="AC20" i="28"/>
  <c r="AD25" i="28"/>
  <c r="K19" i="29"/>
  <c r="J20" i="29"/>
  <c r="H16" i="29"/>
  <c r="I28" i="29"/>
  <c r="M26" i="30"/>
  <c r="H20" i="30"/>
  <c r="I26" i="30"/>
  <c r="AC22" i="30"/>
  <c r="J16" i="31"/>
  <c r="W29" i="32"/>
  <c r="N23" i="32"/>
  <c r="W28" i="32"/>
  <c r="X21" i="32"/>
  <c r="G21" i="28"/>
  <c r="G76" i="28" s="1"/>
  <c r="D2" i="28" s="1"/>
  <c r="L2" i="19" s="1"/>
  <c r="H30" i="28"/>
  <c r="I37" i="27"/>
  <c r="AC39" i="25"/>
  <c r="R48" i="28"/>
  <c r="T54" i="6"/>
  <c r="U64" i="6"/>
  <c r="U73" i="6"/>
  <c r="AC73" i="6"/>
  <c r="AD73" i="6"/>
  <c r="AC75" i="6"/>
  <c r="AD75" i="6"/>
  <c r="J17" i="26"/>
  <c r="N16" i="24"/>
  <c r="N27" i="23"/>
  <c r="Z18" i="29"/>
  <c r="V64" i="6"/>
  <c r="AM35" i="23"/>
  <c r="AM32" i="23"/>
  <c r="AM50" i="26"/>
  <c r="AM38" i="26"/>
  <c r="AM38" i="28"/>
  <c r="H66" i="32"/>
  <c r="AM43" i="32"/>
  <c r="T17" i="26"/>
  <c r="R20" i="24"/>
  <c r="T20" i="24"/>
  <c r="I22" i="23"/>
  <c r="J25" i="27"/>
  <c r="V16" i="27"/>
  <c r="O22" i="27"/>
  <c r="W34" i="28"/>
  <c r="W20" i="28"/>
  <c r="V20" i="28"/>
  <c r="P17" i="28"/>
  <c r="O21" i="28"/>
  <c r="J18" i="29"/>
  <c r="R18" i="29"/>
  <c r="S19" i="29"/>
  <c r="V18" i="30"/>
  <c r="Z25" i="30"/>
  <c r="J25" i="30"/>
  <c r="R18" i="30"/>
  <c r="M43" i="31"/>
  <c r="M27" i="31"/>
  <c r="R18" i="31"/>
  <c r="K20" i="32"/>
  <c r="S16" i="32"/>
  <c r="S27" i="32"/>
  <c r="O20" i="32"/>
  <c r="X17" i="32"/>
  <c r="U65" i="6"/>
  <c r="X64" i="6"/>
  <c r="T74" i="6"/>
  <c r="AC74" i="6"/>
  <c r="AD74" i="6"/>
  <c r="AM40" i="23"/>
  <c r="AM30" i="28"/>
  <c r="AM45" i="28"/>
  <c r="AM47" i="29"/>
  <c r="AM34" i="30"/>
  <c r="AB19" i="32"/>
  <c r="AM32" i="26"/>
  <c r="Z17" i="26"/>
  <c r="J34" i="18"/>
  <c r="J16" i="24"/>
  <c r="V20" i="24"/>
  <c r="AM21" i="27"/>
  <c r="W21" i="28"/>
  <c r="N20" i="28"/>
  <c r="T16" i="29"/>
  <c r="V25" i="29"/>
  <c r="V18" i="29"/>
  <c r="AD18" i="29"/>
  <c r="H18" i="30"/>
  <c r="T20" i="30"/>
  <c r="AD16" i="31"/>
  <c r="V18" i="31"/>
  <c r="AD20" i="32"/>
  <c r="I41" i="28"/>
  <c r="G54" i="23"/>
  <c r="Z72" i="6"/>
  <c r="N67" i="1"/>
  <c r="P66" i="1"/>
  <c r="Q65" i="1"/>
  <c r="O64" i="1"/>
  <c r="C66" i="1"/>
  <c r="I67" i="1"/>
  <c r="I59" i="1"/>
  <c r="M67" i="1"/>
  <c r="C62" i="1"/>
  <c r="H59" i="1"/>
  <c r="T61" i="6"/>
  <c r="AD61" i="6"/>
  <c r="Y61" i="6"/>
  <c r="Z61" i="6"/>
  <c r="AC61" i="6"/>
  <c r="Y65" i="6"/>
  <c r="Z65" i="6"/>
  <c r="T65" i="6"/>
  <c r="AC65" i="6"/>
  <c r="V65" i="6"/>
  <c r="AD65" i="6"/>
  <c r="AD62" i="6"/>
  <c r="Y62" i="6"/>
  <c r="Z62" i="6"/>
  <c r="AC62" i="6"/>
  <c r="AC63" i="6"/>
  <c r="T63" i="6"/>
  <c r="AD63" i="6"/>
  <c r="Y63" i="6"/>
  <c r="Z63" i="6"/>
  <c r="X62" i="6"/>
  <c r="AC64" i="6"/>
  <c r="AD64" i="6"/>
  <c r="Y64" i="6"/>
  <c r="Z64" i="6"/>
  <c r="N63" i="1"/>
  <c r="L62" i="1"/>
  <c r="C59" i="1"/>
  <c r="N59" i="1"/>
  <c r="Q63" i="1"/>
  <c r="C60" i="1"/>
  <c r="P62" i="1"/>
  <c r="C63" i="1"/>
  <c r="M63" i="1"/>
  <c r="Q73" i="1"/>
  <c r="M66" i="1"/>
  <c r="R59" i="23"/>
  <c r="U59" i="23"/>
  <c r="AD59" i="23"/>
  <c r="K59" i="23"/>
  <c r="K57" i="24"/>
  <c r="Q57" i="24"/>
  <c r="L57" i="24"/>
  <c r="Z60" i="25"/>
  <c r="G60" i="25"/>
  <c r="W60" i="25"/>
  <c r="Z56" i="25"/>
  <c r="G56" i="25"/>
  <c r="W56" i="25"/>
  <c r="AB56" i="25"/>
  <c r="T56" i="25"/>
  <c r="L56" i="25"/>
  <c r="AC56" i="25"/>
  <c r="AD56" i="25"/>
  <c r="V56" i="25"/>
  <c r="M60" i="25"/>
  <c r="N60" i="25"/>
  <c r="H56" i="25"/>
  <c r="I56" i="25"/>
  <c r="K57" i="26"/>
  <c r="U57" i="26"/>
  <c r="AA57" i="26"/>
  <c r="X57" i="26"/>
  <c r="N57" i="26"/>
  <c r="Z57" i="26"/>
  <c r="AB57" i="26"/>
  <c r="AD57" i="26"/>
  <c r="AA60" i="27"/>
  <c r="AA56" i="27"/>
  <c r="O60" i="27"/>
  <c r="P60" i="27"/>
  <c r="O56" i="27"/>
  <c r="P56" i="27"/>
  <c r="N60" i="27"/>
  <c r="N56" i="27"/>
  <c r="W60" i="27"/>
  <c r="G56" i="27"/>
  <c r="G60" i="27"/>
  <c r="K59" i="29"/>
  <c r="AC59" i="29"/>
  <c r="M59" i="29"/>
  <c r="R59" i="29"/>
  <c r="H59" i="29"/>
  <c r="T59" i="29"/>
  <c r="L59" i="29"/>
  <c r="N59" i="29"/>
  <c r="P59" i="29"/>
  <c r="S59" i="30"/>
  <c r="Q59" i="30"/>
  <c r="Z59" i="30"/>
  <c r="T59" i="30"/>
  <c r="AD59" i="30"/>
  <c r="N59" i="30"/>
  <c r="Q57" i="31"/>
  <c r="O57" i="31"/>
  <c r="AC57" i="31"/>
  <c r="V57" i="31"/>
  <c r="V56" i="32"/>
  <c r="Z56" i="32"/>
  <c r="I56" i="32"/>
  <c r="R60" i="32"/>
  <c r="I60" i="32"/>
  <c r="K60" i="32"/>
  <c r="AA60" i="32"/>
  <c r="T60" i="32"/>
  <c r="S56" i="32"/>
  <c r="L56" i="32"/>
  <c r="G56" i="32"/>
  <c r="X56" i="32"/>
  <c r="N59" i="23"/>
  <c r="Q59" i="23"/>
  <c r="P59" i="23"/>
  <c r="O59" i="23"/>
  <c r="AA59" i="23"/>
  <c r="H59" i="23"/>
  <c r="W57" i="24"/>
  <c r="G57" i="24"/>
  <c r="AC57" i="24"/>
  <c r="M57" i="24"/>
  <c r="R57" i="24"/>
  <c r="AD57" i="24"/>
  <c r="U60" i="25"/>
  <c r="K60" i="25"/>
  <c r="AA60" i="25"/>
  <c r="U56" i="25"/>
  <c r="K56" i="25"/>
  <c r="AA56" i="25"/>
  <c r="Q60" i="25"/>
  <c r="Y56" i="25"/>
  <c r="W57" i="26"/>
  <c r="G57" i="26"/>
  <c r="Q57" i="26"/>
  <c r="J57" i="26"/>
  <c r="H57" i="26"/>
  <c r="T57" i="26"/>
  <c r="V60" i="27"/>
  <c r="V56" i="27"/>
  <c r="J60" i="27"/>
  <c r="T60" i="27"/>
  <c r="J56" i="27"/>
  <c r="T56" i="27"/>
  <c r="I60" i="27"/>
  <c r="I56" i="27"/>
  <c r="AD60" i="27"/>
  <c r="AC56" i="27"/>
  <c r="AC60" i="27"/>
  <c r="M60" i="27"/>
  <c r="R60" i="27"/>
  <c r="W59" i="29"/>
  <c r="G59" i="29"/>
  <c r="Y59" i="29"/>
  <c r="I59" i="29"/>
  <c r="AA59" i="29"/>
  <c r="J59" i="29"/>
  <c r="AB59" i="29"/>
  <c r="AD59" i="29"/>
  <c r="O59" i="30"/>
  <c r="AC59" i="30"/>
  <c r="M59" i="30"/>
  <c r="P59" i="30"/>
  <c r="V59" i="30"/>
  <c r="X59" i="30"/>
  <c r="M57" i="31"/>
  <c r="AA57" i="31"/>
  <c r="K57" i="31"/>
  <c r="AD57" i="31"/>
  <c r="Z57" i="31"/>
  <c r="R57" i="31"/>
  <c r="T57" i="31"/>
  <c r="R56" i="32"/>
  <c r="U56" i="32"/>
  <c r="W56" i="32"/>
  <c r="N60" i="32"/>
  <c r="Q60" i="32"/>
  <c r="O60" i="32"/>
  <c r="H60" i="32"/>
  <c r="X60" i="32"/>
  <c r="T56" i="32"/>
  <c r="K56" i="32"/>
  <c r="Y56" i="32"/>
  <c r="Z60" i="32"/>
  <c r="AD56" i="32"/>
  <c r="M60" i="32"/>
  <c r="W56" i="6"/>
  <c r="AC56" i="6"/>
  <c r="X56" i="6"/>
  <c r="AD56" i="6"/>
  <c r="Y56" i="6"/>
  <c r="Z56" i="6"/>
  <c r="Z59" i="23"/>
  <c r="J59" i="23"/>
  <c r="AC59" i="23"/>
  <c r="M59" i="23"/>
  <c r="L59" i="23"/>
  <c r="X59" i="23"/>
  <c r="W59" i="23"/>
  <c r="AB59" i="23"/>
  <c r="S57" i="24"/>
  <c r="Y57" i="24"/>
  <c r="I57" i="24"/>
  <c r="J57" i="24"/>
  <c r="X57" i="24"/>
  <c r="V57" i="24"/>
  <c r="P60" i="25"/>
  <c r="O60" i="25"/>
  <c r="P56" i="25"/>
  <c r="O56" i="25"/>
  <c r="AB60" i="25"/>
  <c r="T60" i="25"/>
  <c r="L60" i="25"/>
  <c r="R56" i="25"/>
  <c r="AC60" i="25"/>
  <c r="AD60" i="25"/>
  <c r="V60" i="25"/>
  <c r="M56" i="25"/>
  <c r="H60" i="25"/>
  <c r="S57" i="26"/>
  <c r="AC57" i="26"/>
  <c r="M57" i="26"/>
  <c r="Q60" i="27"/>
  <c r="Q56" i="27"/>
  <c r="Z60" i="27"/>
  <c r="H60" i="27"/>
  <c r="X60" i="27"/>
  <c r="Z56" i="27"/>
  <c r="H56" i="27"/>
  <c r="X56" i="27"/>
  <c r="Y56" i="27"/>
  <c r="AD56" i="27"/>
  <c r="M56" i="27"/>
  <c r="S59" i="29"/>
  <c r="U59" i="29"/>
  <c r="Z59" i="29"/>
  <c r="K59" i="30"/>
  <c r="Y59" i="30"/>
  <c r="I59" i="30"/>
  <c r="AB59" i="30"/>
  <c r="R59" i="30"/>
  <c r="J59" i="30"/>
  <c r="Y57" i="31"/>
  <c r="I57" i="31"/>
  <c r="W57" i="31"/>
  <c r="G57" i="31"/>
  <c r="N56" i="32"/>
  <c r="Q56" i="32"/>
  <c r="AA56" i="32"/>
  <c r="V60" i="32"/>
  <c r="Y60" i="32"/>
  <c r="S60" i="32"/>
  <c r="L60" i="32"/>
  <c r="AB60" i="32"/>
  <c r="H56" i="32"/>
  <c r="U60" i="32"/>
  <c r="W57" i="6"/>
  <c r="AC57" i="6"/>
  <c r="X57" i="6"/>
  <c r="AD57" i="6"/>
  <c r="T57" i="6"/>
  <c r="Y57" i="6"/>
  <c r="V57" i="6"/>
  <c r="Z57" i="6"/>
  <c r="X58" i="6"/>
  <c r="AD58" i="6"/>
  <c r="Y58" i="6"/>
  <c r="V58" i="6"/>
  <c r="Z58" i="6"/>
  <c r="W58" i="6"/>
  <c r="AC58" i="6"/>
  <c r="X59" i="6"/>
  <c r="AD59" i="6"/>
  <c r="T59" i="6"/>
  <c r="Y59" i="6"/>
  <c r="U59" i="6"/>
  <c r="Z59" i="6"/>
  <c r="W59" i="6"/>
  <c r="AC59" i="6"/>
  <c r="N54" i="23"/>
  <c r="U54" i="23"/>
  <c r="AC54" i="23"/>
  <c r="K54" i="23"/>
  <c r="L54" i="23"/>
  <c r="P54" i="23"/>
  <c r="H54" i="23"/>
  <c r="S53" i="24"/>
  <c r="Y53" i="24"/>
  <c r="I53" i="24"/>
  <c r="P53" i="24"/>
  <c r="Q53" i="26"/>
  <c r="M53" i="26"/>
  <c r="I53" i="26"/>
  <c r="AC53" i="26"/>
  <c r="S53" i="26"/>
  <c r="J53" i="26"/>
  <c r="Q54" i="28"/>
  <c r="AB54" i="28"/>
  <c r="L54" i="28"/>
  <c r="AC54" i="28"/>
  <c r="V54" i="28"/>
  <c r="N54" i="28"/>
  <c r="O54" i="28"/>
  <c r="S54" i="28"/>
  <c r="AB53" i="29"/>
  <c r="U53" i="29"/>
  <c r="K53" i="29"/>
  <c r="AA53" i="29"/>
  <c r="I53" i="29"/>
  <c r="AD53" i="29"/>
  <c r="M53" i="29"/>
  <c r="X53" i="29"/>
  <c r="AC53" i="29"/>
  <c r="N55" i="32"/>
  <c r="M51" i="32"/>
  <c r="AC55" i="32"/>
  <c r="M55" i="32"/>
  <c r="AB51" i="32"/>
  <c r="L51" i="32"/>
  <c r="H55" i="32"/>
  <c r="AB55" i="32"/>
  <c r="W55" i="32"/>
  <c r="N51" i="32"/>
  <c r="AA51" i="32"/>
  <c r="K51" i="32"/>
  <c r="T55" i="6"/>
  <c r="X55" i="6"/>
  <c r="AD55" i="6"/>
  <c r="U55" i="6"/>
  <c r="Y55" i="6"/>
  <c r="V55" i="6"/>
  <c r="Z55" i="6"/>
  <c r="W55" i="6"/>
  <c r="AC55" i="6"/>
  <c r="AA54" i="23"/>
  <c r="J54" i="23"/>
  <c r="Q54" i="23"/>
  <c r="Z54" i="23"/>
  <c r="X54" i="23"/>
  <c r="O53" i="24"/>
  <c r="U53" i="24"/>
  <c r="H53" i="24"/>
  <c r="Z53" i="24"/>
  <c r="L53" i="24"/>
  <c r="V53" i="26"/>
  <c r="R53" i="26"/>
  <c r="N53" i="26"/>
  <c r="G53" i="26"/>
  <c r="W53" i="26"/>
  <c r="P53" i="26"/>
  <c r="M54" i="28"/>
  <c r="X54" i="28"/>
  <c r="H54" i="28"/>
  <c r="AD54" i="28"/>
  <c r="AA54" i="28"/>
  <c r="Z54" i="28"/>
  <c r="V53" i="29"/>
  <c r="P53" i="29"/>
  <c r="O53" i="29"/>
  <c r="Y53" i="29"/>
  <c r="R53" i="29"/>
  <c r="H53" i="29"/>
  <c r="Z55" i="32"/>
  <c r="J55" i="32"/>
  <c r="Y51" i="32"/>
  <c r="I51" i="32"/>
  <c r="Y55" i="32"/>
  <c r="I55" i="32"/>
  <c r="X51" i="32"/>
  <c r="H51" i="32"/>
  <c r="R51" i="32"/>
  <c r="AA55" i="32"/>
  <c r="T55" i="32"/>
  <c r="G55" i="32"/>
  <c r="AD51" i="32"/>
  <c r="G51" i="32"/>
  <c r="W54" i="23"/>
  <c r="X53" i="6"/>
  <c r="AD53" i="6"/>
  <c r="W53" i="6"/>
  <c r="U53" i="6"/>
  <c r="Y53" i="6"/>
  <c r="AC53" i="6"/>
  <c r="V53" i="6"/>
  <c r="Z53" i="6"/>
  <c r="V54" i="23"/>
  <c r="M54" i="23"/>
  <c r="AD54" i="23"/>
  <c r="AB54" i="23"/>
  <c r="S54" i="23"/>
  <c r="K53" i="24"/>
  <c r="Q53" i="24"/>
  <c r="AA53" i="24"/>
  <c r="R53" i="24"/>
  <c r="J53" i="24"/>
  <c r="Z53" i="26"/>
  <c r="U53" i="26"/>
  <c r="AB53" i="26"/>
  <c r="X53" i="26"/>
  <c r="T53" i="26"/>
  <c r="K53" i="26"/>
  <c r="Y54" i="28"/>
  <c r="I54" i="28"/>
  <c r="T54" i="28"/>
  <c r="Q53" i="29"/>
  <c r="J53" i="29"/>
  <c r="S53" i="29"/>
  <c r="V55" i="32"/>
  <c r="U51" i="32"/>
  <c r="U55" i="32"/>
  <c r="T51" i="32"/>
  <c r="AC51" i="32"/>
  <c r="K55" i="32"/>
  <c r="L55" i="32"/>
  <c r="Z51" i="32"/>
  <c r="P55" i="32"/>
  <c r="W51" i="32"/>
  <c r="U54" i="6"/>
  <c r="Y54" i="6"/>
  <c r="V54" i="6"/>
  <c r="Z54" i="6"/>
  <c r="W54" i="6"/>
  <c r="AC54" i="6"/>
  <c r="X54" i="6"/>
  <c r="AD54" i="6"/>
  <c r="N42" i="28"/>
  <c r="AD38" i="32"/>
  <c r="H39" i="25"/>
  <c r="R36" i="25"/>
  <c r="AC32" i="28"/>
  <c r="P32" i="28"/>
  <c r="AD33" i="29"/>
  <c r="N33" i="29"/>
  <c r="P33" i="32"/>
  <c r="U33" i="32"/>
  <c r="AD33" i="24"/>
  <c r="AC34" i="32"/>
  <c r="T34" i="32"/>
  <c r="N32" i="31"/>
  <c r="AD32" i="31"/>
  <c r="V31" i="32"/>
  <c r="AC31" i="32"/>
  <c r="I31" i="31"/>
  <c r="S28" i="32"/>
  <c r="T28" i="32"/>
  <c r="AC27" i="32"/>
  <c r="AD27" i="32"/>
  <c r="N27" i="32"/>
  <c r="V29" i="27"/>
  <c r="Q29" i="27"/>
  <c r="AC29" i="32"/>
  <c r="M29" i="32"/>
  <c r="L29" i="24"/>
  <c r="N29" i="29"/>
  <c r="AD29" i="29"/>
  <c r="P27" i="26"/>
  <c r="H24" i="31"/>
  <c r="V21" i="27"/>
  <c r="G21" i="31"/>
  <c r="AD22" i="30"/>
  <c r="V23" i="32"/>
  <c r="T23" i="32"/>
  <c r="K23" i="32"/>
  <c r="AD25" i="29"/>
  <c r="N25" i="29"/>
  <c r="X25" i="32"/>
  <c r="AC25" i="32"/>
  <c r="K22" i="25"/>
  <c r="N25" i="24"/>
  <c r="V25" i="24"/>
  <c r="AD23" i="23"/>
  <c r="N23" i="23"/>
  <c r="P24" i="31"/>
  <c r="AC22" i="24"/>
  <c r="M22" i="24"/>
  <c r="AD24" i="28"/>
  <c r="W24" i="28"/>
  <c r="AC19" i="23"/>
  <c r="AD19" i="23"/>
  <c r="X18" i="31"/>
  <c r="P18" i="31"/>
  <c r="Z18" i="24"/>
  <c r="V18" i="24"/>
  <c r="AD16" i="32"/>
  <c r="L16" i="32"/>
  <c r="H20" i="27"/>
  <c r="I20" i="27"/>
  <c r="AC16" i="27"/>
  <c r="AD16" i="27"/>
  <c r="N16" i="27"/>
  <c r="M18" i="23"/>
  <c r="AC18" i="23"/>
  <c r="O18" i="26"/>
  <c r="K18" i="26"/>
  <c r="Z16" i="30"/>
  <c r="J16" i="30"/>
  <c r="H16" i="30"/>
  <c r="T16" i="30"/>
  <c r="R16" i="30"/>
  <c r="Y17" i="27"/>
  <c r="Z17" i="27"/>
  <c r="J17" i="27"/>
  <c r="X19" i="26"/>
  <c r="L19" i="26"/>
  <c r="H19" i="26"/>
  <c r="W18" i="25"/>
  <c r="Z20" i="31"/>
  <c r="V20" i="31"/>
  <c r="H20" i="31"/>
  <c r="V20" i="29"/>
  <c r="N20" i="29"/>
  <c r="H20" i="29"/>
  <c r="AD20" i="29"/>
  <c r="X17" i="23"/>
  <c r="H17" i="23"/>
  <c r="T19" i="32"/>
  <c r="K19" i="32"/>
  <c r="P17" i="26"/>
  <c r="L17" i="26"/>
  <c r="Z20" i="24"/>
  <c r="AD20" i="24"/>
  <c r="H20" i="24"/>
  <c r="G17" i="28"/>
  <c r="X17" i="28"/>
  <c r="Z18" i="30"/>
  <c r="J18" i="30"/>
  <c r="N17" i="25"/>
  <c r="V17" i="25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G76" i="23" s="1"/>
  <c r="D2" i="23" s="1"/>
  <c r="E2" i="19" s="1"/>
  <c r="AC70" i="23"/>
  <c r="M70" i="23"/>
  <c r="AM28" i="23"/>
  <c r="P70" i="23"/>
  <c r="AM24" i="23"/>
  <c r="P56" i="17"/>
  <c r="Y70" i="24"/>
  <c r="J70" i="24"/>
  <c r="AB70" i="24"/>
  <c r="AB76" i="24" s="1"/>
  <c r="E12" i="24" s="1"/>
  <c r="P55" i="17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P59" i="17"/>
  <c r="P65" i="17"/>
  <c r="V52" i="18" s="1"/>
  <c r="U52" i="18" s="1"/>
  <c r="T73" i="1" s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47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I76" i="26" s="1"/>
  <c r="D3" i="26" s="1"/>
  <c r="AA68" i="26"/>
  <c r="P69" i="26"/>
  <c r="P66" i="26"/>
  <c r="N69" i="26"/>
  <c r="Z70" i="26"/>
  <c r="R66" i="26"/>
  <c r="J66" i="26"/>
  <c r="V66" i="26"/>
  <c r="AB68" i="26"/>
  <c r="T69" i="26"/>
  <c r="P54" i="17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W76" i="25" s="1"/>
  <c r="D10" i="25" s="1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R76" i="32" s="1"/>
  <c r="E7" i="32" s="1"/>
  <c r="G66" i="32"/>
  <c r="W66" i="32"/>
  <c r="R67" i="32"/>
  <c r="O66" i="24"/>
  <c r="AC66" i="24"/>
  <c r="M66" i="24"/>
  <c r="P66" i="24"/>
  <c r="G69" i="25"/>
  <c r="G76" i="25" s="1"/>
  <c r="D2" i="25" s="1"/>
  <c r="G2" i="19" s="1"/>
  <c r="K68" i="25"/>
  <c r="Z69" i="25"/>
  <c r="Z68" i="25"/>
  <c r="J68" i="25"/>
  <c r="M68" i="25"/>
  <c r="Q66" i="27"/>
  <c r="Z69" i="28"/>
  <c r="W68" i="23"/>
  <c r="U68" i="23"/>
  <c r="U76" i="23" s="1"/>
  <c r="D9" i="23" s="1"/>
  <c r="J68" i="23"/>
  <c r="J76" i="23" s="1"/>
  <c r="E3" i="23" s="1"/>
  <c r="T68" i="23"/>
  <c r="K66" i="24"/>
  <c r="Y66" i="24"/>
  <c r="I66" i="24"/>
  <c r="I76" i="24" s="1"/>
  <c r="D3" i="24" s="1"/>
  <c r="T66" i="24"/>
  <c r="L66" i="24"/>
  <c r="L76" i="24" s="1"/>
  <c r="E4" i="24" s="1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4" i="18"/>
  <c r="H67" i="1"/>
  <c r="T16" i="18"/>
  <c r="T32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J76" i="25" s="1"/>
  <c r="E3" i="25" s="1"/>
  <c r="R68" i="25"/>
  <c r="U69" i="25"/>
  <c r="U68" i="25"/>
  <c r="AA68" i="25"/>
  <c r="AA76" i="25" s="1"/>
  <c r="D12" i="25" s="1"/>
  <c r="F12" i="17" s="1"/>
  <c r="AB69" i="25"/>
  <c r="T69" i="25"/>
  <c r="L68" i="25"/>
  <c r="H68" i="25"/>
  <c r="H76" i="25" s="1"/>
  <c r="E2" i="25" s="1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6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35" i="18"/>
  <c r="P68" i="29"/>
  <c r="AA68" i="29"/>
  <c r="I68" i="29"/>
  <c r="Y68" i="29"/>
  <c r="J68" i="29"/>
  <c r="J76" i="29" s="1"/>
  <c r="E3" i="29" s="1"/>
  <c r="Z68" i="29"/>
  <c r="G68" i="29"/>
  <c r="G76" i="29" s="1"/>
  <c r="D2" i="29" s="1"/>
  <c r="M2" i="19" s="1"/>
  <c r="W68" i="29"/>
  <c r="L68" i="29"/>
  <c r="L76" i="29" s="1"/>
  <c r="E4" i="29" s="1"/>
  <c r="M68" i="29"/>
  <c r="N68" i="29"/>
  <c r="N76" i="29" s="1"/>
  <c r="E5" i="29" s="1"/>
  <c r="K68" i="29"/>
  <c r="K76" i="29" s="1"/>
  <c r="D4" i="29" s="1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H76" i="28" s="1"/>
  <c r="E2" i="28" s="1"/>
  <c r="Y67" i="28"/>
  <c r="V69" i="26"/>
  <c r="H69" i="26"/>
  <c r="I69" i="26"/>
  <c r="Y69" i="26"/>
  <c r="O69" i="26"/>
  <c r="O76" i="26" s="1"/>
  <c r="D6" i="26" s="1"/>
  <c r="AD69" i="26"/>
  <c r="R69" i="26"/>
  <c r="Z69" i="26"/>
  <c r="X69" i="26"/>
  <c r="Q69" i="26"/>
  <c r="G69" i="26"/>
  <c r="W69" i="26"/>
  <c r="AB69" i="31"/>
  <c r="L69" i="31"/>
  <c r="V69" i="31"/>
  <c r="U69" i="31"/>
  <c r="U76" i="31" s="1"/>
  <c r="D9" i="31" s="1"/>
  <c r="G69" i="31"/>
  <c r="W69" i="31"/>
  <c r="I69" i="31"/>
  <c r="K69" i="31"/>
  <c r="T69" i="31"/>
  <c r="T76" i="31" s="1"/>
  <c r="E8" i="31" s="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Q76" i="24" s="1"/>
  <c r="D7" i="24" s="1"/>
  <c r="K67" i="24"/>
  <c r="N67" i="24"/>
  <c r="X67" i="24"/>
  <c r="X76" i="24" s="1"/>
  <c r="E10" i="24" s="1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Y76" i="27" s="1"/>
  <c r="D11" i="27" s="1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I76" i="27" s="1"/>
  <c r="D3" i="27" s="1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28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40" i="18"/>
  <c r="T8" i="18"/>
  <c r="T9" i="18"/>
  <c r="T37" i="18"/>
  <c r="T48" i="18"/>
  <c r="T4" i="18"/>
  <c r="T5" i="18"/>
  <c r="R5" i="18" s="1"/>
  <c r="T38" i="18"/>
  <c r="T21" i="18"/>
  <c r="T42" i="18"/>
  <c r="T36" i="18"/>
  <c r="T10" i="18"/>
  <c r="T24" i="18"/>
  <c r="T15" i="18"/>
  <c r="T20" i="18"/>
  <c r="T11" i="18"/>
  <c r="T41" i="18"/>
  <c r="T6" i="18"/>
  <c r="I75" i="1"/>
  <c r="O74" i="1"/>
  <c r="T29" i="18"/>
  <c r="T14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AC76" i="27" s="1"/>
  <c r="D13" i="27" s="1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AC76" i="26" s="1"/>
  <c r="D13" i="26" s="1"/>
  <c r="O67" i="26"/>
  <c r="AD67" i="26"/>
  <c r="AD76" i="26" s="1"/>
  <c r="E13" i="26" s="1"/>
  <c r="L67" i="26"/>
  <c r="L76" i="26" s="1"/>
  <c r="E4" i="26" s="1"/>
  <c r="T67" i="26"/>
  <c r="T76" i="26" s="1"/>
  <c r="E8" i="26" s="1"/>
  <c r="N67" i="26"/>
  <c r="O68" i="23"/>
  <c r="O76" i="23" s="1"/>
  <c r="D6" i="23" s="1"/>
  <c r="AC68" i="23"/>
  <c r="M68" i="23"/>
  <c r="L68" i="23"/>
  <c r="X68" i="23"/>
  <c r="W70" i="24"/>
  <c r="G70" i="24"/>
  <c r="U70" i="24"/>
  <c r="U76" i="24" s="1"/>
  <c r="D9" i="24" s="1"/>
  <c r="AA70" i="24"/>
  <c r="AA76" i="24" s="1"/>
  <c r="D12" i="24" s="1"/>
  <c r="E12" i="17" s="1"/>
  <c r="AD70" i="24"/>
  <c r="N70" i="24"/>
  <c r="S69" i="25"/>
  <c r="V69" i="25"/>
  <c r="AC69" i="25"/>
  <c r="M69" i="25"/>
  <c r="AA69" i="25"/>
  <c r="L69" i="25"/>
  <c r="X69" i="25"/>
  <c r="X76" i="25" s="1"/>
  <c r="E10" i="25" s="1"/>
  <c r="P69" i="25"/>
  <c r="K67" i="26"/>
  <c r="U67" i="26"/>
  <c r="U76" i="26" s="1"/>
  <c r="D9" i="26" s="1"/>
  <c r="X67" i="26"/>
  <c r="J68" i="27"/>
  <c r="H68" i="27"/>
  <c r="I69" i="28"/>
  <c r="O69" i="28"/>
  <c r="Y66" i="30"/>
  <c r="Y76" i="30" s="1"/>
  <c r="D11" i="30" s="1"/>
  <c r="G70" i="31"/>
  <c r="T54" i="18"/>
  <c r="AB67" i="32"/>
  <c r="AB76" i="32" s="1"/>
  <c r="E12" i="32" s="1"/>
  <c r="S67" i="32"/>
  <c r="S76" i="32" s="1"/>
  <c r="D8" i="32" s="1"/>
  <c r="AD67" i="32"/>
  <c r="N67" i="32"/>
  <c r="H67" i="32"/>
  <c r="H76" i="32" s="1"/>
  <c r="E2" i="32" s="1"/>
  <c r="Y67" i="32"/>
  <c r="L67" i="32"/>
  <c r="O67" i="32"/>
  <c r="O76" i="32" s="1"/>
  <c r="D6" i="32" s="1"/>
  <c r="Z67" i="32"/>
  <c r="J67" i="32"/>
  <c r="AC67" i="32"/>
  <c r="I67" i="32"/>
  <c r="AA67" i="32"/>
  <c r="K67" i="32"/>
  <c r="V67" i="32"/>
  <c r="X67" i="32"/>
  <c r="X76" i="32" s="1"/>
  <c r="E10" i="32" s="1"/>
  <c r="U67" i="32"/>
  <c r="T67" i="32"/>
  <c r="T76" i="32" s="1"/>
  <c r="E8" i="32" s="1"/>
  <c r="O61" i="1"/>
  <c r="T45" i="18"/>
  <c r="K68" i="23"/>
  <c r="Y68" i="23"/>
  <c r="Y76" i="23" s="1"/>
  <c r="D11" i="23" s="1"/>
  <c r="I68" i="23"/>
  <c r="I76" i="23" s="1"/>
  <c r="D3" i="23" s="1"/>
  <c r="AA68" i="23"/>
  <c r="AD68" i="23"/>
  <c r="AD76" i="23" s="1"/>
  <c r="E13" i="23" s="1"/>
  <c r="V68" i="23"/>
  <c r="AB76" i="23"/>
  <c r="E12" i="23" s="1"/>
  <c r="Z68" i="23"/>
  <c r="Z76" i="23" s="1"/>
  <c r="E11" i="23" s="1"/>
  <c r="Z70" i="24"/>
  <c r="H70" i="24"/>
  <c r="AD76" i="24"/>
  <c r="E13" i="24" s="1"/>
  <c r="O69" i="25"/>
  <c r="O76" i="25" s="1"/>
  <c r="D6" i="25" s="1"/>
  <c r="R69" i="25"/>
  <c r="Y69" i="25"/>
  <c r="I69" i="25"/>
  <c r="G67" i="26"/>
  <c r="Q67" i="26"/>
  <c r="J67" i="26"/>
  <c r="AB67" i="26"/>
  <c r="S68" i="27"/>
  <c r="S76" i="27" s="1"/>
  <c r="D8" i="27" s="1"/>
  <c r="Y68" i="27"/>
  <c r="AB68" i="27"/>
  <c r="AC69" i="28"/>
  <c r="AC76" i="28" s="1"/>
  <c r="D13" i="28" s="1"/>
  <c r="T34" i="18"/>
  <c r="L82" i="1"/>
  <c r="S82" i="1" s="1"/>
  <c r="T61" i="18"/>
  <c r="L71" i="1"/>
  <c r="T51" i="18"/>
  <c r="L69" i="1"/>
  <c r="T49" i="18"/>
  <c r="L59" i="1"/>
  <c r="T33" i="18"/>
  <c r="T23" i="18"/>
  <c r="T19" i="18"/>
  <c r="P76" i="1"/>
  <c r="T56" i="18"/>
  <c r="P64" i="1"/>
  <c r="T17" i="18"/>
  <c r="T39" i="18"/>
  <c r="T25" i="18"/>
  <c r="T31" i="18"/>
  <c r="T26" i="18"/>
  <c r="J69" i="28"/>
  <c r="J76" i="28" s="1"/>
  <c r="E3" i="28" s="1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3" i="18"/>
  <c r="L66" i="1"/>
  <c r="F72" i="1"/>
  <c r="F76" i="1"/>
  <c r="R70" i="31"/>
  <c r="L70" i="31"/>
  <c r="L76" i="31" s="1"/>
  <c r="E4" i="31" s="1"/>
  <c r="P70" i="31"/>
  <c r="I70" i="31"/>
  <c r="Y70" i="31"/>
  <c r="K70" i="31"/>
  <c r="J70" i="31"/>
  <c r="J76" i="31" s="1"/>
  <c r="E3" i="31" s="1"/>
  <c r="Z70" i="31"/>
  <c r="Z76" i="31" s="1"/>
  <c r="E11" i="31" s="1"/>
  <c r="AB70" i="31"/>
  <c r="N70" i="31"/>
  <c r="AD70" i="31"/>
  <c r="M70" i="31"/>
  <c r="AC70" i="31"/>
  <c r="O70" i="31"/>
  <c r="O76" i="31" s="1"/>
  <c r="D6" i="31" s="1"/>
  <c r="H70" i="31"/>
  <c r="X70" i="31"/>
  <c r="Q70" i="31"/>
  <c r="S70" i="31"/>
  <c r="S76" i="31" s="1"/>
  <c r="D8" i="31" s="1"/>
  <c r="V66" i="30"/>
  <c r="T66" i="30"/>
  <c r="T76" i="30" s="1"/>
  <c r="E8" i="30" s="1"/>
  <c r="J66" i="30"/>
  <c r="J76" i="30" s="1"/>
  <c r="E3" i="30" s="1"/>
  <c r="M66" i="30"/>
  <c r="AC66" i="30"/>
  <c r="AC76" i="30" s="1"/>
  <c r="D13" i="30" s="1"/>
  <c r="S66" i="30"/>
  <c r="N66" i="30"/>
  <c r="H66" i="30"/>
  <c r="H76" i="30" s="1"/>
  <c r="E2" i="30" s="1"/>
  <c r="Q66" i="30"/>
  <c r="Q76" i="30" s="1"/>
  <c r="D7" i="30" s="1"/>
  <c r="G66" i="30"/>
  <c r="W66" i="30"/>
  <c r="W76" i="30" s="1"/>
  <c r="D10" i="30" s="1"/>
  <c r="X66" i="30"/>
  <c r="L66" i="30"/>
  <c r="AB66" i="30"/>
  <c r="P66" i="30"/>
  <c r="R66" i="30"/>
  <c r="U66" i="30"/>
  <c r="K66" i="30"/>
  <c r="T13" i="18"/>
  <c r="N73" i="1"/>
  <c r="T53" i="18"/>
  <c r="T30" i="18"/>
  <c r="T27" i="18"/>
  <c r="T12" i="18"/>
  <c r="M70" i="1"/>
  <c r="T50" i="18"/>
  <c r="M62" i="1"/>
  <c r="T7" i="18"/>
  <c r="T18" i="18"/>
  <c r="T22" i="18"/>
  <c r="T2" i="18"/>
  <c r="G71" i="1"/>
  <c r="G65" i="1"/>
  <c r="V76" i="30"/>
  <c r="E9" i="30" s="1"/>
  <c r="U67" i="6"/>
  <c r="Y67" i="6"/>
  <c r="AC67" i="6"/>
  <c r="V67" i="6"/>
  <c r="Z67" i="6"/>
  <c r="AD67" i="6"/>
  <c r="S67" i="6"/>
  <c r="AA67" i="6"/>
  <c r="T67" i="6"/>
  <c r="AB67" i="6"/>
  <c r="W67" i="6"/>
  <c r="X67" i="6"/>
  <c r="AA76" i="32"/>
  <c r="D12" i="32" s="1"/>
  <c r="N12" i="17" s="1"/>
  <c r="T59" i="18"/>
  <c r="N76" i="27"/>
  <c r="E5" i="27" s="1"/>
  <c r="H76" i="29"/>
  <c r="E2" i="29" s="1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P76" i="32"/>
  <c r="E6" i="32" s="1"/>
  <c r="M76" i="32"/>
  <c r="D5" i="32" s="1"/>
  <c r="Q76" i="32"/>
  <c r="D7" i="32" s="1"/>
  <c r="AM47" i="32"/>
  <c r="AM48" i="31"/>
  <c r="AM43" i="31"/>
  <c r="AM41" i="31"/>
  <c r="AM29" i="31"/>
  <c r="O76" i="30"/>
  <c r="D6" i="30" s="1"/>
  <c r="AM45" i="30"/>
  <c r="AM41" i="29"/>
  <c r="Q76" i="29"/>
  <c r="D7" i="29" s="1"/>
  <c r="AM51" i="29"/>
  <c r="P76" i="29"/>
  <c r="E6" i="29" s="1"/>
  <c r="AC76" i="29"/>
  <c r="D13" i="29" s="1"/>
  <c r="AM26" i="29"/>
  <c r="H76" i="27"/>
  <c r="E2" i="27" s="1"/>
  <c r="M76" i="27"/>
  <c r="D5" i="27" s="1"/>
  <c r="AM22" i="27"/>
  <c r="AM18" i="27"/>
  <c r="AA76" i="27"/>
  <c r="D12" i="27" s="1"/>
  <c r="I12" i="17" s="1"/>
  <c r="AM45" i="27"/>
  <c r="AM35" i="27"/>
  <c r="P76" i="27"/>
  <c r="E6" i="27" s="1"/>
  <c r="AM26" i="27"/>
  <c r="AB76" i="27"/>
  <c r="E12" i="27" s="1"/>
  <c r="L76" i="27"/>
  <c r="E4" i="27" s="1"/>
  <c r="P76" i="26"/>
  <c r="E6" i="26" s="1"/>
  <c r="R76" i="26"/>
  <c r="E7" i="26" s="1"/>
  <c r="S76" i="26"/>
  <c r="D8" i="26" s="1"/>
  <c r="S76" i="25"/>
  <c r="D8" i="25" s="1"/>
  <c r="AM48" i="25"/>
  <c r="AM26" i="25"/>
  <c r="AM28" i="25"/>
  <c r="AM30" i="25"/>
  <c r="AM44" i="25"/>
  <c r="Q76" i="25"/>
  <c r="D7" i="25" s="1"/>
  <c r="AM29" i="25"/>
  <c r="AM30" i="24"/>
  <c r="K76" i="24"/>
  <c r="D4" i="24" s="1"/>
  <c r="AM51" i="24"/>
  <c r="AM47" i="24"/>
  <c r="O76" i="24"/>
  <c r="D6" i="24" s="1"/>
  <c r="AM38" i="24"/>
  <c r="AC76" i="24"/>
  <c r="D13" i="24" s="1"/>
  <c r="L76" i="23"/>
  <c r="E4" i="23" s="1"/>
  <c r="H76" i="23"/>
  <c r="E2" i="23" s="1"/>
  <c r="AM48" i="23"/>
  <c r="Q76" i="23"/>
  <c r="D7" i="23" s="1"/>
  <c r="AM20" i="23"/>
  <c r="N76" i="23"/>
  <c r="E5" i="23" s="1"/>
  <c r="R76" i="23"/>
  <c r="E7" i="23" s="1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Q76" i="31" l="1"/>
  <c r="D7" i="31" s="1"/>
  <c r="Z76" i="29"/>
  <c r="E11" i="29" s="1"/>
  <c r="K76" i="25"/>
  <c r="D4" i="25" s="1"/>
  <c r="F4" i="17" s="1"/>
  <c r="G76" i="24"/>
  <c r="D2" i="24" s="1"/>
  <c r="F2" i="19" s="1"/>
  <c r="X76" i="29"/>
  <c r="E10" i="29" s="1"/>
  <c r="M76" i="28"/>
  <c r="D5" i="28" s="1"/>
  <c r="L4" i="19" s="1"/>
  <c r="M76" i="29"/>
  <c r="D5" i="29" s="1"/>
  <c r="Q76" i="27"/>
  <c r="D7" i="27" s="1"/>
  <c r="W76" i="23"/>
  <c r="D10" i="23" s="1"/>
  <c r="E6" i="19" s="1"/>
  <c r="W76" i="32"/>
  <c r="D10" i="32" s="1"/>
  <c r="I76" i="32"/>
  <c r="D3" i="32" s="1"/>
  <c r="K76" i="26"/>
  <c r="D4" i="26" s="1"/>
  <c r="AC18" i="21"/>
  <c r="M76" i="31"/>
  <c r="D5" i="31" s="1"/>
  <c r="I76" i="31"/>
  <c r="D3" i="31" s="1"/>
  <c r="M3" i="17" s="1"/>
  <c r="J76" i="26"/>
  <c r="E3" i="26" s="1"/>
  <c r="Y76" i="29"/>
  <c r="D11" i="29" s="1"/>
  <c r="AA76" i="30"/>
  <c r="D12" i="30" s="1"/>
  <c r="L12" i="17" s="1"/>
  <c r="T76" i="24"/>
  <c r="E8" i="24" s="1"/>
  <c r="AB76" i="26"/>
  <c r="E12" i="26" s="1"/>
  <c r="N76" i="31"/>
  <c r="E5" i="31" s="1"/>
  <c r="AC76" i="23"/>
  <c r="D13" i="23" s="1"/>
  <c r="E13" i="19" s="1"/>
  <c r="F17" i="1" s="1"/>
  <c r="R76" i="29"/>
  <c r="E7" i="29" s="1"/>
  <c r="V76" i="29"/>
  <c r="E9" i="29" s="1"/>
  <c r="V76" i="24"/>
  <c r="E9" i="24" s="1"/>
  <c r="J76" i="24"/>
  <c r="E3" i="24" s="1"/>
  <c r="AA76" i="28"/>
  <c r="D12" i="28" s="1"/>
  <c r="J12" i="17" s="1"/>
  <c r="N76" i="26"/>
  <c r="E5" i="26" s="1"/>
  <c r="X76" i="23"/>
  <c r="E10" i="23" s="1"/>
  <c r="N76" i="32"/>
  <c r="E5" i="32" s="1"/>
  <c r="Q76" i="26"/>
  <c r="D7" i="26" s="1"/>
  <c r="R76" i="24"/>
  <c r="E7" i="24" s="1"/>
  <c r="P76" i="23"/>
  <c r="E6" i="23" s="1"/>
  <c r="S76" i="30"/>
  <c r="D8" i="30" s="1"/>
  <c r="L8" i="17" s="1"/>
  <c r="AC76" i="32"/>
  <c r="D13" i="32" s="1"/>
  <c r="AB76" i="29"/>
  <c r="E12" i="29" s="1"/>
  <c r="W76" i="29"/>
  <c r="D10" i="29" s="1"/>
  <c r="AA76" i="26"/>
  <c r="D12" i="26" s="1"/>
  <c r="G12" i="17" s="1"/>
  <c r="Y76" i="32"/>
  <c r="D11" i="32" s="1"/>
  <c r="Z76" i="30"/>
  <c r="E11" i="30" s="1"/>
  <c r="D25" i="18"/>
  <c r="D24" i="18"/>
  <c r="D10" i="18"/>
  <c r="D18" i="18"/>
  <c r="D39" i="18"/>
  <c r="D15" i="18"/>
  <c r="D4" i="18"/>
  <c r="D7" i="18"/>
  <c r="D43" i="18"/>
  <c r="D50" i="18"/>
  <c r="D54" i="18"/>
  <c r="D12" i="18"/>
  <c r="D47" i="18"/>
  <c r="D16" i="18"/>
  <c r="D19" i="18"/>
  <c r="D35" i="18"/>
  <c r="D48" i="18"/>
  <c r="D31" i="18"/>
  <c r="D23" i="18"/>
  <c r="D41" i="18"/>
  <c r="D33" i="18"/>
  <c r="D32" i="18"/>
  <c r="D5" i="18"/>
  <c r="D51" i="18"/>
  <c r="D55" i="18"/>
  <c r="D36" i="18"/>
  <c r="D22" i="18"/>
  <c r="D3" i="18"/>
  <c r="D37" i="18"/>
  <c r="D11" i="18"/>
  <c r="D20" i="18"/>
  <c r="D8" i="18"/>
  <c r="D9" i="18"/>
  <c r="D40" i="18"/>
  <c r="D34" i="18"/>
  <c r="D17" i="18"/>
  <c r="D46" i="18"/>
  <c r="D52" i="18"/>
  <c r="D56" i="18"/>
  <c r="D6" i="18"/>
  <c r="D26" i="18"/>
  <c r="D14" i="18"/>
  <c r="D27" i="18"/>
  <c r="D38" i="18"/>
  <c r="D13" i="18"/>
  <c r="D29" i="18"/>
  <c r="D30" i="18"/>
  <c r="D45" i="18"/>
  <c r="D44" i="18"/>
  <c r="D49" i="18"/>
  <c r="D53" i="18"/>
  <c r="D2" i="18"/>
  <c r="D42" i="18"/>
  <c r="D21" i="18"/>
  <c r="D57" i="18"/>
  <c r="D59" i="18"/>
  <c r="D61" i="18"/>
  <c r="D28" i="18"/>
  <c r="D60" i="18"/>
  <c r="D58" i="18"/>
  <c r="AD76" i="27"/>
  <c r="E13" i="27" s="1"/>
  <c r="AD76" i="30"/>
  <c r="E13" i="30" s="1"/>
  <c r="T76" i="29"/>
  <c r="E8" i="29" s="1"/>
  <c r="I76" i="29"/>
  <c r="D3" i="29" s="1"/>
  <c r="I76" i="30"/>
  <c r="D3" i="30" s="1"/>
  <c r="N6" i="19" s="1"/>
  <c r="G76" i="32"/>
  <c r="D2" i="32" s="1"/>
  <c r="P2" i="19" s="1"/>
  <c r="W76" i="26"/>
  <c r="D10" i="26" s="1"/>
  <c r="P76" i="25"/>
  <c r="E6" i="25" s="1"/>
  <c r="W76" i="28"/>
  <c r="D10" i="28" s="1"/>
  <c r="J10" i="17" s="1"/>
  <c r="AD76" i="29"/>
  <c r="E13" i="29" s="1"/>
  <c r="P76" i="30"/>
  <c r="E6" i="30" s="1"/>
  <c r="R76" i="31"/>
  <c r="E7" i="31" s="1"/>
  <c r="AC76" i="25"/>
  <c r="D13" i="25" s="1"/>
  <c r="F13" i="17" s="1"/>
  <c r="W76" i="27"/>
  <c r="D10" i="27" s="1"/>
  <c r="I10" i="17" s="1"/>
  <c r="U76" i="29"/>
  <c r="D9" i="29" s="1"/>
  <c r="L76" i="32"/>
  <c r="E4" i="32" s="1"/>
  <c r="AD76" i="32"/>
  <c r="E13" i="32" s="1"/>
  <c r="U76" i="28"/>
  <c r="D9" i="28" s="1"/>
  <c r="J9" i="17" s="1"/>
  <c r="S76" i="24"/>
  <c r="D8" i="24" s="1"/>
  <c r="E8" i="17" s="1"/>
  <c r="X76" i="26"/>
  <c r="E10" i="26" s="1"/>
  <c r="V76" i="26"/>
  <c r="E9" i="26" s="1"/>
  <c r="O76" i="29"/>
  <c r="D6" i="29" s="1"/>
  <c r="AA76" i="23"/>
  <c r="D12" i="23" s="1"/>
  <c r="D12" i="17" s="1"/>
  <c r="O76" i="28"/>
  <c r="D6" i="28" s="1"/>
  <c r="J6" i="17" s="1"/>
  <c r="Y51" i="6"/>
  <c r="V51" i="6"/>
  <c r="Z51" i="6"/>
  <c r="X51" i="6"/>
  <c r="W51" i="6"/>
  <c r="AC51" i="6"/>
  <c r="AD51" i="6"/>
  <c r="AA51" i="6"/>
  <c r="AB51" i="6"/>
  <c r="T51" i="6"/>
  <c r="S51" i="6"/>
  <c r="U76" i="32"/>
  <c r="D9" i="32" s="1"/>
  <c r="I76" i="28"/>
  <c r="D3" i="28" s="1"/>
  <c r="L6" i="19" s="1"/>
  <c r="M76" i="23"/>
  <c r="D5" i="23" s="1"/>
  <c r="D5" i="17" s="1"/>
  <c r="V76" i="31"/>
  <c r="E9" i="31" s="1"/>
  <c r="T46" i="6"/>
  <c r="X46" i="6"/>
  <c r="AD46" i="6"/>
  <c r="U46" i="6"/>
  <c r="Y46" i="6"/>
  <c r="V46" i="6"/>
  <c r="Z46" i="6"/>
  <c r="W46" i="6"/>
  <c r="AC46" i="6"/>
  <c r="AB46" i="6"/>
  <c r="AA46" i="6"/>
  <c r="T48" i="6"/>
  <c r="X48" i="6"/>
  <c r="AD48" i="6"/>
  <c r="U48" i="6"/>
  <c r="Y48" i="6"/>
  <c r="V48" i="6"/>
  <c r="Z48" i="6"/>
  <c r="W48" i="6"/>
  <c r="AC48" i="6"/>
  <c r="AB48" i="6"/>
  <c r="AA48" i="6"/>
  <c r="V47" i="6"/>
  <c r="Z47" i="6"/>
  <c r="W47" i="6"/>
  <c r="AC47" i="6"/>
  <c r="T47" i="6"/>
  <c r="X47" i="6"/>
  <c r="AD47" i="6"/>
  <c r="U47" i="6"/>
  <c r="Y47" i="6"/>
  <c r="AB47" i="6"/>
  <c r="AA47" i="6"/>
  <c r="S76" i="29"/>
  <c r="D8" i="29" s="1"/>
  <c r="T76" i="23"/>
  <c r="E8" i="23" s="1"/>
  <c r="T50" i="6"/>
  <c r="X50" i="6"/>
  <c r="AD50" i="6"/>
  <c r="U50" i="6"/>
  <c r="Y50" i="6"/>
  <c r="V50" i="6"/>
  <c r="Z50" i="6"/>
  <c r="W50" i="6"/>
  <c r="AC50" i="6"/>
  <c r="AB50" i="6"/>
  <c r="AA50" i="6"/>
  <c r="V49" i="6"/>
  <c r="Z49" i="6"/>
  <c r="W49" i="6"/>
  <c r="AC49" i="6"/>
  <c r="T49" i="6"/>
  <c r="X49" i="6"/>
  <c r="AD49" i="6"/>
  <c r="U49" i="6"/>
  <c r="Y49" i="6"/>
  <c r="AB49" i="6"/>
  <c r="AA49" i="6"/>
  <c r="T76" i="25"/>
  <c r="E8" i="25" s="1"/>
  <c r="V43" i="6"/>
  <c r="Z43" i="6"/>
  <c r="S43" i="6"/>
  <c r="W43" i="6"/>
  <c r="AC43" i="6"/>
  <c r="T43" i="6"/>
  <c r="X43" i="6"/>
  <c r="AD43" i="6"/>
  <c r="U43" i="6"/>
  <c r="Y43" i="6"/>
  <c r="AA43" i="6"/>
  <c r="AB43" i="6"/>
  <c r="T42" i="6"/>
  <c r="X42" i="6"/>
  <c r="AD42" i="6"/>
  <c r="U42" i="6"/>
  <c r="Y42" i="6"/>
  <c r="V42" i="6"/>
  <c r="Z42" i="6"/>
  <c r="S42" i="6"/>
  <c r="W42" i="6"/>
  <c r="AC42" i="6"/>
  <c r="AA42" i="6"/>
  <c r="AB42" i="6"/>
  <c r="R76" i="25"/>
  <c r="E7" i="25" s="1"/>
  <c r="V45" i="6"/>
  <c r="Z45" i="6"/>
  <c r="S45" i="6"/>
  <c r="W45" i="6"/>
  <c r="AC45" i="6"/>
  <c r="T45" i="6"/>
  <c r="X45" i="6"/>
  <c r="AD45" i="6"/>
  <c r="U45" i="6"/>
  <c r="Y45" i="6"/>
  <c r="AB45" i="6"/>
  <c r="AA45" i="6"/>
  <c r="R76" i="30"/>
  <c r="E7" i="30" s="1"/>
  <c r="V41" i="6"/>
  <c r="Z41" i="6"/>
  <c r="S41" i="6"/>
  <c r="W41" i="6"/>
  <c r="AC41" i="6"/>
  <c r="T41" i="6"/>
  <c r="X41" i="6"/>
  <c r="AD41" i="6"/>
  <c r="U41" i="6"/>
  <c r="Y41" i="6"/>
  <c r="AA41" i="6"/>
  <c r="AB41" i="6"/>
  <c r="T44" i="6"/>
  <c r="X44" i="6"/>
  <c r="AD44" i="6"/>
  <c r="U44" i="6"/>
  <c r="Y44" i="6"/>
  <c r="V44" i="6"/>
  <c r="Z44" i="6"/>
  <c r="S44" i="6"/>
  <c r="W44" i="6"/>
  <c r="AC44" i="6"/>
  <c r="AA44" i="6"/>
  <c r="AB44" i="6"/>
  <c r="Q76" i="28"/>
  <c r="D7" i="28" s="1"/>
  <c r="J7" i="17" s="1"/>
  <c r="V37" i="6"/>
  <c r="Z37" i="6"/>
  <c r="S37" i="6"/>
  <c r="W37" i="6"/>
  <c r="AC37" i="6"/>
  <c r="T37" i="6"/>
  <c r="X37" i="6"/>
  <c r="AD37" i="6"/>
  <c r="U37" i="6"/>
  <c r="Y37" i="6"/>
  <c r="AB37" i="6"/>
  <c r="AA37" i="6"/>
  <c r="T40" i="6"/>
  <c r="X40" i="6"/>
  <c r="AD40" i="6"/>
  <c r="U40" i="6"/>
  <c r="Y40" i="6"/>
  <c r="V40" i="6"/>
  <c r="Z40" i="6"/>
  <c r="S40" i="6"/>
  <c r="W40" i="6"/>
  <c r="AC40" i="6"/>
  <c r="AA40" i="6"/>
  <c r="AB40" i="6"/>
  <c r="T36" i="6"/>
  <c r="X36" i="6"/>
  <c r="AD36" i="6"/>
  <c r="U36" i="6"/>
  <c r="Y36" i="6"/>
  <c r="V36" i="6"/>
  <c r="Z36" i="6"/>
  <c r="S36" i="6"/>
  <c r="W36" i="6"/>
  <c r="AC36" i="6"/>
  <c r="AA36" i="6"/>
  <c r="AB36" i="6"/>
  <c r="V39" i="6"/>
  <c r="Z39" i="6"/>
  <c r="S39" i="6"/>
  <c r="W39" i="6"/>
  <c r="AC39" i="6"/>
  <c r="T39" i="6"/>
  <c r="X39" i="6"/>
  <c r="AD39" i="6"/>
  <c r="U39" i="6"/>
  <c r="Y39" i="6"/>
  <c r="AA39" i="6"/>
  <c r="AB39" i="6"/>
  <c r="T38" i="6"/>
  <c r="X38" i="6"/>
  <c r="AD38" i="6"/>
  <c r="U38" i="6"/>
  <c r="Y38" i="6"/>
  <c r="V38" i="6"/>
  <c r="Z38" i="6"/>
  <c r="S38" i="6"/>
  <c r="W38" i="6"/>
  <c r="AC38" i="6"/>
  <c r="AA38" i="6"/>
  <c r="AB38" i="6"/>
  <c r="S35" i="6"/>
  <c r="W35" i="6"/>
  <c r="AC35" i="6"/>
  <c r="T35" i="6"/>
  <c r="X35" i="6"/>
  <c r="AD35" i="6"/>
  <c r="U35" i="6"/>
  <c r="Y35" i="6"/>
  <c r="V35" i="6"/>
  <c r="Z35" i="6"/>
  <c r="AB35" i="6"/>
  <c r="AA35" i="6"/>
  <c r="S31" i="6"/>
  <c r="W31" i="6"/>
  <c r="AC31" i="6"/>
  <c r="T31" i="6"/>
  <c r="X31" i="6"/>
  <c r="AD31" i="6"/>
  <c r="U31" i="6"/>
  <c r="Y31" i="6"/>
  <c r="V31" i="6"/>
  <c r="Z31" i="6"/>
  <c r="AB31" i="6"/>
  <c r="AA31" i="6"/>
  <c r="S33" i="6"/>
  <c r="W33" i="6"/>
  <c r="AC33" i="6"/>
  <c r="T33" i="6"/>
  <c r="X33" i="6"/>
  <c r="AD33" i="6"/>
  <c r="U33" i="6"/>
  <c r="Y33" i="6"/>
  <c r="V33" i="6"/>
  <c r="Z33" i="6"/>
  <c r="AA33" i="6"/>
  <c r="AB33" i="6"/>
  <c r="U34" i="6"/>
  <c r="Y34" i="6"/>
  <c r="V34" i="6"/>
  <c r="Z34" i="6"/>
  <c r="S34" i="6"/>
  <c r="W34" i="6"/>
  <c r="AC34" i="6"/>
  <c r="T34" i="6"/>
  <c r="X34" i="6"/>
  <c r="AD34" i="6"/>
  <c r="AB34" i="6"/>
  <c r="AA34" i="6"/>
  <c r="M76" i="26"/>
  <c r="D5" i="26" s="1"/>
  <c r="G5" i="17" s="1"/>
  <c r="M76" i="30"/>
  <c r="D5" i="30" s="1"/>
  <c r="L5" i="17" s="1"/>
  <c r="U32" i="6"/>
  <c r="Y32" i="6"/>
  <c r="V32" i="6"/>
  <c r="Z32" i="6"/>
  <c r="S32" i="6"/>
  <c r="W32" i="6"/>
  <c r="AC32" i="6"/>
  <c r="T32" i="6"/>
  <c r="X32" i="6"/>
  <c r="AD32" i="6"/>
  <c r="AA32" i="6"/>
  <c r="AB32" i="6"/>
  <c r="N76" i="28"/>
  <c r="E5" i="28" s="1"/>
  <c r="S29" i="6"/>
  <c r="W29" i="6"/>
  <c r="AC29" i="6"/>
  <c r="T29" i="6"/>
  <c r="X29" i="6"/>
  <c r="AD29" i="6"/>
  <c r="U29" i="6"/>
  <c r="Y29" i="6"/>
  <c r="V29" i="6"/>
  <c r="Z29" i="6"/>
  <c r="AA29" i="6"/>
  <c r="AB29" i="6"/>
  <c r="U28" i="6"/>
  <c r="Y28" i="6"/>
  <c r="V28" i="6"/>
  <c r="Z28" i="6"/>
  <c r="S28" i="6"/>
  <c r="W28" i="6"/>
  <c r="AC28" i="6"/>
  <c r="T28" i="6"/>
  <c r="X28" i="6"/>
  <c r="AD28" i="6"/>
  <c r="AB28" i="6"/>
  <c r="AA28" i="6"/>
  <c r="S27" i="6"/>
  <c r="W27" i="6"/>
  <c r="AC27" i="6"/>
  <c r="T27" i="6"/>
  <c r="X27" i="6"/>
  <c r="AD27" i="6"/>
  <c r="U27" i="6"/>
  <c r="Y27" i="6"/>
  <c r="V27" i="6"/>
  <c r="Z27" i="6"/>
  <c r="AB27" i="6"/>
  <c r="AA27" i="6"/>
  <c r="U30" i="6"/>
  <c r="Y30" i="6"/>
  <c r="V30" i="6"/>
  <c r="Z30" i="6"/>
  <c r="S30" i="6"/>
  <c r="W30" i="6"/>
  <c r="AC30" i="6"/>
  <c r="T30" i="6"/>
  <c r="X30" i="6"/>
  <c r="AD30" i="6"/>
  <c r="AB30" i="6"/>
  <c r="AA30" i="6"/>
  <c r="U26" i="6"/>
  <c r="Y26" i="6"/>
  <c r="V26" i="6"/>
  <c r="Z26" i="6"/>
  <c r="S26" i="6"/>
  <c r="W26" i="6"/>
  <c r="AC26" i="6"/>
  <c r="T26" i="6"/>
  <c r="X26" i="6"/>
  <c r="AD26" i="6"/>
  <c r="AB26" i="6"/>
  <c r="AA26" i="6"/>
  <c r="U22" i="6"/>
  <c r="Y22" i="6"/>
  <c r="V22" i="6"/>
  <c r="Z22" i="6"/>
  <c r="S22" i="6"/>
  <c r="W22" i="6"/>
  <c r="AC22" i="6"/>
  <c r="T22" i="6"/>
  <c r="X22" i="6"/>
  <c r="AD22" i="6"/>
  <c r="AA22" i="6"/>
  <c r="AB22" i="6"/>
  <c r="J76" i="32"/>
  <c r="E3" i="32" s="1"/>
  <c r="S25" i="6"/>
  <c r="W25" i="6"/>
  <c r="AC25" i="6"/>
  <c r="T25" i="6"/>
  <c r="X25" i="6"/>
  <c r="AD25" i="6"/>
  <c r="U25" i="6"/>
  <c r="Y25" i="6"/>
  <c r="V25" i="6"/>
  <c r="Z25" i="6"/>
  <c r="AA25" i="6"/>
  <c r="AB25" i="6"/>
  <c r="U24" i="6"/>
  <c r="Y24" i="6"/>
  <c r="V24" i="6"/>
  <c r="Z24" i="6"/>
  <c r="S24" i="6"/>
  <c r="W24" i="6"/>
  <c r="AC24" i="6"/>
  <c r="T24" i="6"/>
  <c r="X24" i="6"/>
  <c r="AD24" i="6"/>
  <c r="AA24" i="6"/>
  <c r="AB24" i="6"/>
  <c r="S21" i="6"/>
  <c r="W21" i="6"/>
  <c r="AC21" i="6"/>
  <c r="T21" i="6"/>
  <c r="X21" i="6"/>
  <c r="AD21" i="6"/>
  <c r="U21" i="6"/>
  <c r="Y21" i="6"/>
  <c r="V21" i="6"/>
  <c r="Z21" i="6"/>
  <c r="AA21" i="6"/>
  <c r="AB21" i="6"/>
  <c r="S23" i="6"/>
  <c r="W23" i="6"/>
  <c r="AC23" i="6"/>
  <c r="T23" i="6"/>
  <c r="X23" i="6"/>
  <c r="AD23" i="6"/>
  <c r="U23" i="6"/>
  <c r="Y23" i="6"/>
  <c r="V23" i="6"/>
  <c r="Z23" i="6"/>
  <c r="AA23" i="6"/>
  <c r="AB23" i="6"/>
  <c r="U19" i="6"/>
  <c r="Y19" i="6"/>
  <c r="V19" i="6"/>
  <c r="Z19" i="6"/>
  <c r="S19" i="6"/>
  <c r="W19" i="6"/>
  <c r="AC19" i="6"/>
  <c r="T19" i="6"/>
  <c r="X19" i="6"/>
  <c r="AD19" i="6"/>
  <c r="AA19" i="6"/>
  <c r="AB19" i="6"/>
  <c r="U17" i="6"/>
  <c r="Y17" i="6"/>
  <c r="V17" i="6"/>
  <c r="Z17" i="6"/>
  <c r="S17" i="6"/>
  <c r="W17" i="6"/>
  <c r="AC17" i="6"/>
  <c r="T17" i="6"/>
  <c r="X17" i="6"/>
  <c r="AD17" i="6"/>
  <c r="AA17" i="6"/>
  <c r="AB17" i="6"/>
  <c r="S18" i="6"/>
  <c r="W18" i="6"/>
  <c r="AC18" i="6"/>
  <c r="T18" i="6"/>
  <c r="X18" i="6"/>
  <c r="AD18" i="6"/>
  <c r="U18" i="6"/>
  <c r="Y18" i="6"/>
  <c r="V18" i="6"/>
  <c r="Z18" i="6"/>
  <c r="AA18" i="6"/>
  <c r="AB18" i="6"/>
  <c r="S20" i="6"/>
  <c r="W20" i="6"/>
  <c r="AC20" i="6"/>
  <c r="T20" i="6"/>
  <c r="X20" i="6"/>
  <c r="AD20" i="6"/>
  <c r="U20" i="6"/>
  <c r="Y20" i="6"/>
  <c r="V20" i="6"/>
  <c r="Z20" i="6"/>
  <c r="AA20" i="6"/>
  <c r="AB20" i="6"/>
  <c r="K76" i="32"/>
  <c r="D4" i="32" s="1"/>
  <c r="N4" i="17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P76" i="24"/>
  <c r="E6" i="24" s="1"/>
  <c r="W76" i="24"/>
  <c r="D10" i="24" s="1"/>
  <c r="E10" i="17" s="1"/>
  <c r="V76" i="25"/>
  <c r="E9" i="25" s="1"/>
  <c r="S75" i="1"/>
  <c r="I76" i="25"/>
  <c r="D3" i="25" s="1"/>
  <c r="G11" i="19" s="1"/>
  <c r="U76" i="25"/>
  <c r="D9" i="25" s="1"/>
  <c r="G7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L9" i="17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11" i="19" s="1"/>
  <c r="Y76" i="28"/>
  <c r="D11" i="28" s="1"/>
  <c r="L9" i="19" s="1"/>
  <c r="S76" i="28"/>
  <c r="D8" i="28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S63" i="1"/>
  <c r="S68" i="1"/>
  <c r="S74" i="1"/>
  <c r="J75" i="1"/>
  <c r="J76" i="1"/>
  <c r="S70" i="1"/>
  <c r="S64" i="1"/>
  <c r="S76" i="1"/>
  <c r="S69" i="1"/>
  <c r="S65" i="1"/>
  <c r="T75" i="1"/>
  <c r="T76" i="1"/>
  <c r="D6" i="17"/>
  <c r="I13" i="17"/>
  <c r="K13" i="19"/>
  <c r="L17" i="1" s="1"/>
  <c r="P7" i="19"/>
  <c r="N8" i="17"/>
  <c r="H4" i="19"/>
  <c r="G9" i="17"/>
  <c r="D13" i="17"/>
  <c r="G12" i="19"/>
  <c r="E10" i="19"/>
  <c r="N13" i="17"/>
  <c r="P13" i="19"/>
  <c r="Q17" i="1" s="1"/>
  <c r="E9" i="19"/>
  <c r="D2" i="17"/>
  <c r="E7" i="17"/>
  <c r="F6" i="19"/>
  <c r="F7" i="17"/>
  <c r="K9" i="19"/>
  <c r="M11" i="19"/>
  <c r="K3" i="17"/>
  <c r="O4" i="19"/>
  <c r="M9" i="17"/>
  <c r="D7" i="17"/>
  <c r="G9" i="19"/>
  <c r="F2" i="17"/>
  <c r="H7" i="19"/>
  <c r="G8" i="17"/>
  <c r="K5" i="19"/>
  <c r="M7" i="19"/>
  <c r="K8" i="17"/>
  <c r="L10" i="17"/>
  <c r="O3" i="19"/>
  <c r="M6" i="17"/>
  <c r="O7" i="19"/>
  <c r="M8" i="17"/>
  <c r="O6" i="19"/>
  <c r="M7" i="17"/>
  <c r="P6" i="19"/>
  <c r="N7" i="17"/>
  <c r="P12" i="19"/>
  <c r="N11" i="17"/>
  <c r="J13" i="17"/>
  <c r="L13" i="19"/>
  <c r="M17" i="1" s="1"/>
  <c r="D3" i="17"/>
  <c r="E9" i="17"/>
  <c r="F10" i="17"/>
  <c r="G5" i="19"/>
  <c r="H10" i="19"/>
  <c r="G4" i="17"/>
  <c r="K6" i="19"/>
  <c r="I7" i="17"/>
  <c r="M9" i="19"/>
  <c r="K2" i="17"/>
  <c r="L7" i="17"/>
  <c r="L13" i="17"/>
  <c r="N13" i="19"/>
  <c r="O8" i="19"/>
  <c r="M5" i="17"/>
  <c r="P11" i="19"/>
  <c r="N3" i="17"/>
  <c r="P10" i="19"/>
  <c r="P3" i="19"/>
  <c r="N6" i="17"/>
  <c r="G8" i="19"/>
  <c r="H9" i="19"/>
  <c r="G2" i="17"/>
  <c r="H12" i="19"/>
  <c r="G11" i="17"/>
  <c r="J2" i="17"/>
  <c r="M12" i="19"/>
  <c r="K11" i="17"/>
  <c r="E5" i="19"/>
  <c r="E7" i="19"/>
  <c r="D8" i="17"/>
  <c r="E8" i="19"/>
  <c r="E13" i="17"/>
  <c r="F13" i="19"/>
  <c r="G17" i="1" s="1"/>
  <c r="F7" i="19"/>
  <c r="F3" i="17"/>
  <c r="F8" i="17"/>
  <c r="H5" i="19"/>
  <c r="G10" i="17"/>
  <c r="G13" i="17"/>
  <c r="H13" i="19"/>
  <c r="I17" i="1" s="1"/>
  <c r="H3" i="19"/>
  <c r="G6" i="17"/>
  <c r="K4" i="19"/>
  <c r="K8" i="19"/>
  <c r="I5" i="17"/>
  <c r="K13" i="17"/>
  <c r="M13" i="19"/>
  <c r="N17" i="1" s="1"/>
  <c r="M6" i="19"/>
  <c r="K7" i="17"/>
  <c r="M5" i="19"/>
  <c r="K10" i="17"/>
  <c r="N3" i="19"/>
  <c r="L6" i="17"/>
  <c r="O10" i="19"/>
  <c r="O9" i="19"/>
  <c r="M2" i="17"/>
  <c r="P4" i="19"/>
  <c r="N9" i="17"/>
  <c r="P8" i="19"/>
  <c r="N5" i="17"/>
  <c r="E6" i="17"/>
  <c r="F3" i="19"/>
  <c r="H8" i="19"/>
  <c r="K12" i="19"/>
  <c r="I11" i="17"/>
  <c r="M3" i="19"/>
  <c r="K6" i="17"/>
  <c r="N9" i="19"/>
  <c r="P9" i="19"/>
  <c r="N2" i="17"/>
  <c r="E5" i="17"/>
  <c r="F8" i="19"/>
  <c r="H6" i="19"/>
  <c r="G7" i="17"/>
  <c r="K10" i="19"/>
  <c r="M8" i="19"/>
  <c r="K5" i="17"/>
  <c r="D9" i="17"/>
  <c r="E12" i="19"/>
  <c r="D11" i="17"/>
  <c r="E4" i="17"/>
  <c r="E3" i="17"/>
  <c r="F11" i="19"/>
  <c r="F9" i="19"/>
  <c r="E2" i="17"/>
  <c r="F6" i="17"/>
  <c r="G3" i="19"/>
  <c r="G4" i="19"/>
  <c r="H11" i="19"/>
  <c r="G3" i="17"/>
  <c r="K7" i="19"/>
  <c r="I8" i="17"/>
  <c r="K11" i="19"/>
  <c r="I3" i="17"/>
  <c r="K3" i="19"/>
  <c r="J5" i="17"/>
  <c r="M10" i="19"/>
  <c r="K4" i="17"/>
  <c r="M4" i="19"/>
  <c r="K9" i="17"/>
  <c r="L11" i="17"/>
  <c r="N8" i="19"/>
  <c r="O5" i="19"/>
  <c r="M10" i="17"/>
  <c r="P5" i="19"/>
  <c r="N10" i="17"/>
  <c r="O13" i="19"/>
  <c r="P17" i="1" s="1"/>
  <c r="C13" i="19"/>
  <c r="D17" i="1" s="1"/>
  <c r="B13" i="17"/>
  <c r="B12" i="17"/>
  <c r="B10" i="17"/>
  <c r="C5" i="19"/>
  <c r="C12" i="19"/>
  <c r="B11" i="17"/>
  <c r="C4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12" i="19" l="1"/>
  <c r="N4" i="19"/>
  <c r="R4" i="19" s="1"/>
  <c r="L3" i="17"/>
  <c r="N10" i="19"/>
  <c r="O14" i="1" s="1"/>
  <c r="N7" i="19"/>
  <c r="O11" i="1" s="1"/>
  <c r="N5" i="19"/>
  <c r="N12" i="19"/>
  <c r="O16" i="1" s="1"/>
  <c r="O12" i="17"/>
  <c r="Q2" i="19" s="1"/>
  <c r="L7" i="19"/>
  <c r="M11" i="1" s="1"/>
  <c r="L10" i="19"/>
  <c r="M14" i="1" s="1"/>
  <c r="L3" i="19"/>
  <c r="L12" i="19"/>
  <c r="M16" i="1" s="1"/>
  <c r="L8" i="19"/>
  <c r="M13" i="1" s="1"/>
  <c r="J3" i="17"/>
  <c r="L5" i="19"/>
  <c r="E3" i="19"/>
  <c r="G6" i="19"/>
  <c r="G10" i="19"/>
  <c r="H12" i="1" s="1"/>
  <c r="G13" i="19"/>
  <c r="H17" i="1" s="1"/>
  <c r="F10" i="19"/>
  <c r="G12" i="1" s="1"/>
  <c r="D10" i="17"/>
  <c r="E11" i="19"/>
  <c r="F15" i="1" s="1"/>
  <c r="E4" i="19"/>
  <c r="O31" i="20"/>
  <c r="Q39" i="20"/>
  <c r="O30" i="20"/>
  <c r="M25" i="20"/>
  <c r="O33" i="20"/>
  <c r="K20" i="20"/>
  <c r="Q37" i="20"/>
  <c r="O32" i="20"/>
  <c r="M27" i="20"/>
  <c r="Q36" i="20"/>
  <c r="Q46" i="20" s="1"/>
  <c r="P11" i="1"/>
  <c r="I2" i="17"/>
  <c r="L11" i="19"/>
  <c r="M15" i="1" s="1"/>
  <c r="K28" i="18"/>
  <c r="W28" i="18"/>
  <c r="E77" i="1"/>
  <c r="K77" i="1" s="1"/>
  <c r="U77" i="1" s="1"/>
  <c r="E79" i="1"/>
  <c r="K79" i="1" s="1"/>
  <c r="U79" i="1" s="1"/>
  <c r="K58" i="18"/>
  <c r="W58" i="18"/>
  <c r="E80" i="1"/>
  <c r="K80" i="1" s="1"/>
  <c r="U80" i="1" s="1"/>
  <c r="K59" i="18"/>
  <c r="W59" i="18"/>
  <c r="K2" i="18"/>
  <c r="W2" i="18"/>
  <c r="E62" i="1"/>
  <c r="K62" i="1" s="1"/>
  <c r="U62" i="1" s="1"/>
  <c r="K45" i="18"/>
  <c r="W45" i="18"/>
  <c r="K38" i="18"/>
  <c r="W38" i="18"/>
  <c r="K6" i="18"/>
  <c r="W6" i="18"/>
  <c r="E65" i="1"/>
  <c r="K65" i="1" s="1"/>
  <c r="U65" i="1" s="1"/>
  <c r="K17" i="18"/>
  <c r="W17" i="18"/>
  <c r="K8" i="18"/>
  <c r="W8" i="18"/>
  <c r="E72" i="1"/>
  <c r="K72" i="1" s="1"/>
  <c r="U72" i="1" s="1"/>
  <c r="W51" i="18"/>
  <c r="K51" i="18"/>
  <c r="W41" i="18"/>
  <c r="K41" i="18"/>
  <c r="W35" i="18"/>
  <c r="K35" i="18"/>
  <c r="K12" i="18"/>
  <c r="W12" i="18"/>
  <c r="E63" i="1"/>
  <c r="K63" i="1" s="1"/>
  <c r="U63" i="1" s="1"/>
  <c r="K7" i="18"/>
  <c r="W7" i="18"/>
  <c r="W18" i="18"/>
  <c r="K18" i="18"/>
  <c r="E81" i="1"/>
  <c r="K81" i="1" s="1"/>
  <c r="U81" i="1" s="1"/>
  <c r="W60" i="18"/>
  <c r="K60" i="18"/>
  <c r="E78" i="1"/>
  <c r="K78" i="1" s="1"/>
  <c r="U78" i="1" s="1"/>
  <c r="K57" i="18"/>
  <c r="W57" i="18"/>
  <c r="E74" i="1"/>
  <c r="K74" i="1" s="1"/>
  <c r="U74" i="1" s="1"/>
  <c r="K53" i="18"/>
  <c r="W53" i="18"/>
  <c r="K30" i="18"/>
  <c r="W30" i="18"/>
  <c r="W27" i="18"/>
  <c r="K27" i="18"/>
  <c r="K56" i="18"/>
  <c r="W56" i="18"/>
  <c r="E61" i="1"/>
  <c r="K61" i="1" s="1"/>
  <c r="U61" i="1" s="1"/>
  <c r="W34" i="18"/>
  <c r="K34" i="18"/>
  <c r="I34" i="18" s="1"/>
  <c r="W20" i="18"/>
  <c r="K20" i="18"/>
  <c r="K22" i="18"/>
  <c r="W22" i="18"/>
  <c r="E68" i="1"/>
  <c r="K68" i="1" s="1"/>
  <c r="U68" i="1" s="1"/>
  <c r="K5" i="18"/>
  <c r="W5" i="18"/>
  <c r="W23" i="18"/>
  <c r="K23" i="18"/>
  <c r="K19" i="18"/>
  <c r="W19" i="18"/>
  <c r="E75" i="1"/>
  <c r="K75" i="1" s="1"/>
  <c r="U75" i="1" s="1"/>
  <c r="W54" i="18"/>
  <c r="K54" i="18"/>
  <c r="E59" i="1"/>
  <c r="K59" i="1" s="1"/>
  <c r="U59" i="1" s="1"/>
  <c r="K4" i="18"/>
  <c r="W4" i="18"/>
  <c r="K10" i="18"/>
  <c r="W10" i="18"/>
  <c r="K21" i="18"/>
  <c r="W21" i="18"/>
  <c r="E70" i="1"/>
  <c r="K70" i="1" s="1"/>
  <c r="U70" i="1" s="1"/>
  <c r="W49" i="18"/>
  <c r="K49" i="18"/>
  <c r="K29" i="18"/>
  <c r="W29" i="18"/>
  <c r="K14" i="18"/>
  <c r="W14" i="18"/>
  <c r="E73" i="1"/>
  <c r="K73" i="1" s="1"/>
  <c r="U73" i="1" s="1"/>
  <c r="W52" i="18"/>
  <c r="K52" i="18"/>
  <c r="W40" i="18"/>
  <c r="K40" i="18"/>
  <c r="K11" i="18"/>
  <c r="W11" i="18"/>
  <c r="W36" i="18"/>
  <c r="K36" i="18"/>
  <c r="E64" i="1"/>
  <c r="K64" i="1" s="1"/>
  <c r="U64" i="1" s="1"/>
  <c r="W32" i="18"/>
  <c r="K32" i="18"/>
  <c r="K31" i="18"/>
  <c r="W31" i="18"/>
  <c r="K16" i="18"/>
  <c r="W16" i="18"/>
  <c r="E71" i="1"/>
  <c r="K71" i="1" s="1"/>
  <c r="U71" i="1" s="1"/>
  <c r="W50" i="18"/>
  <c r="K50" i="18"/>
  <c r="W15" i="18"/>
  <c r="K15" i="18"/>
  <c r="K24" i="18"/>
  <c r="W24" i="18"/>
  <c r="E82" i="1"/>
  <c r="K82" i="1" s="1"/>
  <c r="U82" i="1" s="1"/>
  <c r="K61" i="18"/>
  <c r="W61" i="18"/>
  <c r="W42" i="18"/>
  <c r="K42" i="18"/>
  <c r="E66" i="1"/>
  <c r="K66" i="1" s="1"/>
  <c r="U66" i="1" s="1"/>
  <c r="K44" i="18"/>
  <c r="W44" i="18"/>
  <c r="K13" i="18"/>
  <c r="W13" i="18"/>
  <c r="K26" i="18"/>
  <c r="W26" i="18"/>
  <c r="E69" i="1"/>
  <c r="K69" i="1" s="1"/>
  <c r="U69" i="1" s="1"/>
  <c r="K46" i="18"/>
  <c r="W46" i="18"/>
  <c r="K9" i="18"/>
  <c r="W9" i="18"/>
  <c r="K37" i="18"/>
  <c r="W37" i="18"/>
  <c r="E76" i="1"/>
  <c r="K76" i="1" s="1"/>
  <c r="U76" i="1" s="1"/>
  <c r="K55" i="18"/>
  <c r="W55" i="18"/>
  <c r="E60" i="1"/>
  <c r="K60" i="1" s="1"/>
  <c r="U60" i="1" s="1"/>
  <c r="W33" i="18"/>
  <c r="K33" i="18"/>
  <c r="K48" i="18"/>
  <c r="W48" i="18"/>
  <c r="K47" i="18"/>
  <c r="W47" i="18"/>
  <c r="E67" i="1"/>
  <c r="K67" i="1" s="1"/>
  <c r="U67" i="1" s="1"/>
  <c r="K43" i="18"/>
  <c r="W43" i="18"/>
  <c r="W39" i="18"/>
  <c r="K39" i="18"/>
  <c r="W25" i="18"/>
  <c r="K25" i="18"/>
  <c r="L2" i="17"/>
  <c r="F5" i="19"/>
  <c r="G15" i="1" s="1"/>
  <c r="F5" i="17"/>
  <c r="F9" i="17"/>
  <c r="J11" i="17"/>
  <c r="O11" i="17" s="1"/>
  <c r="F4" i="19"/>
  <c r="M4" i="17"/>
  <c r="N13" i="1"/>
  <c r="R2" i="19"/>
  <c r="N11" i="19"/>
  <c r="O15" i="1" s="1"/>
  <c r="P14" i="1"/>
  <c r="Q14" i="1"/>
  <c r="P12" i="1"/>
  <c r="H13" i="1"/>
  <c r="J8" i="17"/>
  <c r="O8" i="17" s="1"/>
  <c r="F13" i="1"/>
  <c r="F12" i="19"/>
  <c r="G16" i="1" s="1"/>
  <c r="J4" i="17"/>
  <c r="Q13" i="1"/>
  <c r="I14" i="1"/>
  <c r="O13" i="17"/>
  <c r="Q13" i="19" s="1"/>
  <c r="R17" i="1" s="1"/>
  <c r="N12" i="1"/>
  <c r="O12" i="1"/>
  <c r="L13" i="1"/>
  <c r="F14" i="1"/>
  <c r="L11" i="1"/>
  <c r="Q11" i="1"/>
  <c r="L14" i="1"/>
  <c r="N11" i="1"/>
  <c r="G13" i="1"/>
  <c r="F16" i="1"/>
  <c r="P15" i="1"/>
  <c r="P16" i="1"/>
  <c r="L15" i="1"/>
  <c r="L16" i="1"/>
  <c r="F12" i="1"/>
  <c r="N15" i="1"/>
  <c r="N16" i="1"/>
  <c r="I15" i="1"/>
  <c r="I16" i="1"/>
  <c r="Q15" i="1"/>
  <c r="Q16" i="1"/>
  <c r="I12" i="1"/>
  <c r="P13" i="1"/>
  <c r="I13" i="1"/>
  <c r="Q12" i="1"/>
  <c r="D16" i="1"/>
  <c r="N14" i="1"/>
  <c r="H14" i="1"/>
  <c r="H15" i="1"/>
  <c r="H16" i="1"/>
  <c r="O9" i="17"/>
  <c r="L12" i="1"/>
  <c r="R13" i="19"/>
  <c r="O17" i="1"/>
  <c r="S17" i="1" s="1"/>
  <c r="O10" i="17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M12" i="1" l="1"/>
  <c r="R5" i="19"/>
  <c r="Q5" i="19" s="1"/>
  <c r="R7" i="19"/>
  <c r="Q7" i="19" s="1"/>
  <c r="R12" i="19"/>
  <c r="Q12" i="19" s="1"/>
  <c r="R16" i="1" s="1"/>
  <c r="Q4" i="19"/>
  <c r="G14" i="1"/>
  <c r="V80" i="1"/>
  <c r="V72" i="1"/>
  <c r="V79" i="1"/>
  <c r="V81" i="1"/>
  <c r="V82" i="1"/>
  <c r="V71" i="1"/>
  <c r="V78" i="1"/>
  <c r="V76" i="1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S15" i="1"/>
  <c r="V70" i="1"/>
  <c r="V69" i="1"/>
  <c r="V65" i="1"/>
  <c r="S16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O37" i="2" l="1"/>
  <c r="K26" i="2"/>
  <c r="O38" i="2"/>
  <c r="M48" i="2"/>
  <c r="S48" i="2"/>
  <c r="O36" i="2"/>
  <c r="K47" i="2"/>
  <c r="S47" i="2"/>
  <c r="O49" i="2"/>
  <c r="S49" i="2"/>
  <c r="Q41" i="2"/>
  <c r="Q50" i="2"/>
  <c r="S50" i="2"/>
  <c r="Q44" i="2"/>
  <c r="M33" i="2"/>
  <c r="I51" i="2"/>
  <c r="U51" i="2"/>
  <c r="U76" i="2" s="1"/>
  <c r="D9" i="2" s="1"/>
  <c r="G46" i="2"/>
  <c r="S46" i="2"/>
  <c r="B75" i="17"/>
  <c r="H50" i="17"/>
  <c r="H49" i="17"/>
  <c r="H48" i="17"/>
  <c r="H47" i="17"/>
  <c r="H46" i="17"/>
  <c r="H45" i="17"/>
  <c r="O50" i="17"/>
  <c r="O49" i="17"/>
  <c r="O48" i="17"/>
  <c r="O47" i="17"/>
  <c r="O46" i="17"/>
  <c r="O45" i="17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S43" i="18" l="1"/>
  <c r="R43" i="18" s="1"/>
  <c r="S40" i="18"/>
  <c r="S46" i="18"/>
  <c r="R46" i="18" s="1"/>
  <c r="S44" i="18"/>
  <c r="R44" i="18" s="1"/>
  <c r="S45" i="18"/>
  <c r="R45" i="18" s="1"/>
  <c r="J29" i="18"/>
  <c r="S76" i="2"/>
  <c r="D8" i="2" s="1"/>
  <c r="B8" i="17" s="1"/>
  <c r="B9" i="17"/>
  <c r="C7" i="19"/>
  <c r="P49" i="17"/>
  <c r="P45" i="17"/>
  <c r="P46" i="17"/>
  <c r="P50" i="17"/>
  <c r="P47" i="17"/>
  <c r="P48" i="17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47" i="18" s="1"/>
  <c r="O26" i="17"/>
  <c r="O30" i="17"/>
  <c r="S15" i="18" s="1"/>
  <c r="O34" i="17"/>
  <c r="O38" i="17"/>
  <c r="O42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S13" i="18" l="1"/>
  <c r="S38" i="18"/>
  <c r="S30" i="18"/>
  <c r="C75" i="17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X16" i="6"/>
  <c r="X76" i="6" s="1"/>
  <c r="E10" i="6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V16" i="6"/>
  <c r="V76" i="6" s="1"/>
  <c r="E9" i="6" s="1"/>
  <c r="Y16" i="6"/>
  <c r="Y76" i="6" s="1"/>
  <c r="D11" i="6" s="1"/>
  <c r="C11" i="17" s="1"/>
  <c r="H11" i="17" s="1"/>
  <c r="P11" i="17" s="1"/>
  <c r="I16" i="6"/>
  <c r="AB16" i="6"/>
  <c r="AB76" i="6" s="1"/>
  <c r="E12" i="6" s="1"/>
  <c r="AA16" i="6"/>
  <c r="AA76" i="6" s="1"/>
  <c r="D12" i="6" s="1"/>
  <c r="C12" i="17" s="1"/>
  <c r="H12" i="17" s="1"/>
  <c r="P12" i="17" s="1"/>
  <c r="H41" i="17"/>
  <c r="J8" i="18" s="1"/>
  <c r="H37" i="17"/>
  <c r="J20" i="18" s="1"/>
  <c r="H33" i="17"/>
  <c r="J43" i="18" s="1"/>
  <c r="I43" i="18" s="1"/>
  <c r="H29" i="17"/>
  <c r="H25" i="17"/>
  <c r="J4" i="18" s="1"/>
  <c r="H21" i="17"/>
  <c r="H17" i="17"/>
  <c r="H44" i="17"/>
  <c r="J23" i="18" s="1"/>
  <c r="H40" i="17"/>
  <c r="J33" i="18" s="1"/>
  <c r="I33" i="18" s="1"/>
  <c r="H32" i="17"/>
  <c r="H24" i="17"/>
  <c r="H16" i="17"/>
  <c r="O37" i="17"/>
  <c r="O33" i="17"/>
  <c r="O25" i="17"/>
  <c r="S21" i="18" s="1"/>
  <c r="O17" i="17"/>
  <c r="S4" i="18" s="1"/>
  <c r="H15" i="17"/>
  <c r="H43" i="17"/>
  <c r="J39" i="18" s="1"/>
  <c r="H39" i="17"/>
  <c r="H35" i="17"/>
  <c r="H31" i="17"/>
  <c r="H27" i="17"/>
  <c r="J41" i="18" s="1"/>
  <c r="H23" i="17"/>
  <c r="H19" i="17"/>
  <c r="J40" i="18" s="1"/>
  <c r="O44" i="17"/>
  <c r="O40" i="17"/>
  <c r="S31" i="18" s="1"/>
  <c r="O36" i="17"/>
  <c r="O32" i="17"/>
  <c r="S35" i="18" s="1"/>
  <c r="O28" i="17"/>
  <c r="S19" i="18" s="1"/>
  <c r="O24" i="17"/>
  <c r="S33" i="18" s="1"/>
  <c r="R33" i="18" s="1"/>
  <c r="O20" i="17"/>
  <c r="O16" i="17"/>
  <c r="H36" i="17"/>
  <c r="H28" i="17"/>
  <c r="H20" i="17"/>
  <c r="J6" i="18" s="1"/>
  <c r="O41" i="17"/>
  <c r="O29" i="17"/>
  <c r="S37" i="18" s="1"/>
  <c r="O21" i="17"/>
  <c r="O15" i="17"/>
  <c r="H42" i="17"/>
  <c r="H38" i="17"/>
  <c r="H34" i="17"/>
  <c r="J44" i="18" s="1"/>
  <c r="I44" i="18" s="1"/>
  <c r="H30" i="17"/>
  <c r="H26" i="17"/>
  <c r="J15" i="18" s="1"/>
  <c r="H22" i="17"/>
  <c r="H18" i="17"/>
  <c r="O43" i="17"/>
  <c r="O39" i="17"/>
  <c r="O35" i="17"/>
  <c r="S29" i="18" s="1"/>
  <c r="O31" i="17"/>
  <c r="O27" i="17"/>
  <c r="S14" i="18" s="1"/>
  <c r="O23" i="17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20" i="18" l="1"/>
  <c r="S6" i="18"/>
  <c r="S22" i="18"/>
  <c r="S32" i="18"/>
  <c r="R32" i="18" s="1"/>
  <c r="S39" i="18"/>
  <c r="S41" i="18"/>
  <c r="S23" i="18"/>
  <c r="S24" i="18"/>
  <c r="S3" i="18"/>
  <c r="S42" i="18"/>
  <c r="S17" i="18"/>
  <c r="R17" i="18" s="1"/>
  <c r="S11" i="18"/>
  <c r="S34" i="18"/>
  <c r="R34" i="18" s="1"/>
  <c r="J46" i="18"/>
  <c r="I46" i="18" s="1"/>
  <c r="J48" i="18"/>
  <c r="J2" i="18"/>
  <c r="J12" i="18"/>
  <c r="J36" i="18"/>
  <c r="J13" i="18"/>
  <c r="J47" i="18"/>
  <c r="J24" i="18"/>
  <c r="J17" i="18"/>
  <c r="I17" i="18" s="1"/>
  <c r="J21" i="18"/>
  <c r="J14" i="18"/>
  <c r="J27" i="18"/>
  <c r="J5" i="18"/>
  <c r="I5" i="18" s="1"/>
  <c r="J19" i="18"/>
  <c r="J45" i="18"/>
  <c r="I45" i="18" s="1"/>
  <c r="J22" i="18"/>
  <c r="J42" i="18"/>
  <c r="J32" i="18"/>
  <c r="I32" i="18" s="1"/>
  <c r="S18" i="18"/>
  <c r="S2" i="18"/>
  <c r="S27" i="18"/>
  <c r="S26" i="18"/>
  <c r="S9" i="18"/>
  <c r="J25" i="18"/>
  <c r="J7" i="18"/>
  <c r="I7" i="18" s="1"/>
  <c r="S36" i="18"/>
  <c r="J16" i="18"/>
  <c r="J30" i="18"/>
  <c r="S8" i="18"/>
  <c r="J10" i="18"/>
  <c r="J3" i="18"/>
  <c r="J37" i="18"/>
  <c r="S25" i="18"/>
  <c r="S7" i="18"/>
  <c r="R7" i="18" s="1"/>
  <c r="S48" i="18"/>
  <c r="J18" i="18"/>
  <c r="J26" i="18"/>
  <c r="J9" i="18"/>
  <c r="J11" i="18"/>
  <c r="J35" i="18"/>
  <c r="S16" i="18"/>
  <c r="S10" i="18"/>
  <c r="J38" i="18"/>
  <c r="J31" i="18"/>
  <c r="S12" i="18"/>
  <c r="P10" i="17"/>
  <c r="P8" i="17"/>
  <c r="O75" i="17"/>
  <c r="S28" i="18"/>
  <c r="R28" i="18" s="1"/>
  <c r="J28" i="18"/>
  <c r="I28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38" i="18" l="1"/>
  <c r="R10" i="18"/>
  <c r="R47" i="18"/>
  <c r="R25" i="18"/>
  <c r="R48" i="18"/>
  <c r="R21" i="18"/>
  <c r="R19" i="18"/>
  <c r="R39" i="18"/>
  <c r="R18" i="18"/>
  <c r="R12" i="18"/>
  <c r="R26" i="18"/>
  <c r="R24" i="18"/>
  <c r="R22" i="18"/>
  <c r="R29" i="18"/>
  <c r="R9" i="18"/>
  <c r="R40" i="18"/>
  <c r="R20" i="18"/>
  <c r="R37" i="18"/>
  <c r="R2" i="18"/>
  <c r="R36" i="18"/>
  <c r="R30" i="18"/>
  <c r="R27" i="18"/>
  <c r="R13" i="18"/>
  <c r="R8" i="18"/>
  <c r="L76" i="2"/>
  <c r="E4" i="2" s="1"/>
  <c r="N76" i="2"/>
  <c r="E5" i="2" s="1"/>
  <c r="P76" i="2"/>
  <c r="E6" i="2" s="1"/>
  <c r="J76" i="2"/>
  <c r="E3" i="2" s="1"/>
  <c r="R76" i="2"/>
  <c r="E7" i="2" s="1"/>
  <c r="D7" i="2"/>
  <c r="C6" i="19" s="1"/>
  <c r="D2" i="2"/>
  <c r="C2" i="19" s="1"/>
  <c r="D5" i="2"/>
  <c r="D4" i="2"/>
  <c r="C10" i="19" s="1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B6" i="1"/>
  <c r="R68" i="1" l="1"/>
  <c r="R43" i="1"/>
  <c r="R53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3" i="19"/>
  <c r="D12" i="19"/>
  <c r="D7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9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3" i="19" s="1"/>
  <c r="D14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O76" i="6" l="1"/>
  <c r="D6" i="6" s="1"/>
  <c r="D3" i="19" s="1"/>
  <c r="L76" i="6"/>
  <c r="N76" i="6"/>
  <c r="E5" i="6" s="1"/>
  <c r="I76" i="6"/>
  <c r="H76" i="6"/>
  <c r="E2" i="6" s="1"/>
  <c r="P76" i="6"/>
  <c r="G76" i="6"/>
  <c r="D2" i="6" s="1"/>
  <c r="D2" i="19" s="1"/>
  <c r="T2" i="19" s="1"/>
  <c r="S2" i="19" s="1"/>
  <c r="J76" i="6"/>
  <c r="K76" i="6"/>
  <c r="M76" i="6"/>
  <c r="C8" i="19"/>
  <c r="D13" i="1" s="1"/>
  <c r="Q76" i="6"/>
  <c r="D7" i="6" s="1"/>
  <c r="R76" i="6"/>
  <c r="D84" i="1"/>
  <c r="B3" i="17"/>
  <c r="C11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7" i="19"/>
  <c r="I7" i="19" s="1"/>
  <c r="T7" i="19"/>
  <c r="S7" i="19" s="1"/>
  <c r="T12" i="19"/>
  <c r="S12" i="19" s="1"/>
  <c r="J12" i="19"/>
  <c r="I12" i="19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E3" i="6"/>
  <c r="I11" i="1"/>
  <c r="E4" i="6"/>
  <c r="R6" i="19"/>
  <c r="AO31" i="2"/>
  <c r="AO23" i="2"/>
  <c r="D5" i="6"/>
  <c r="L57" i="1"/>
  <c r="E57" i="1"/>
  <c r="E53" i="1"/>
  <c r="E7" i="6"/>
  <c r="O57" i="1"/>
  <c r="T3" i="18"/>
  <c r="L53" i="1"/>
  <c r="K3" i="18"/>
  <c r="W3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P84" i="1" l="1"/>
  <c r="O84" i="1"/>
  <c r="N84" i="1"/>
  <c r="M84" i="1"/>
  <c r="L84" i="1"/>
  <c r="H84" i="1"/>
  <c r="G84" i="1"/>
  <c r="D11" i="1"/>
  <c r="F84" i="1"/>
  <c r="E84" i="1"/>
  <c r="D8" i="19"/>
  <c r="E11" i="1" s="1"/>
  <c r="D4" i="19"/>
  <c r="D6" i="19"/>
  <c r="T6" i="19" s="1"/>
  <c r="D5" i="19"/>
  <c r="D12" i="1"/>
  <c r="D15" i="1"/>
  <c r="J2" i="19"/>
  <c r="I2" i="19" s="1"/>
  <c r="T16" i="1"/>
  <c r="J15" i="1"/>
  <c r="V17" i="1"/>
  <c r="R3" i="19"/>
  <c r="R10" i="19"/>
  <c r="R11" i="19"/>
  <c r="R8" i="19"/>
  <c r="T3" i="19"/>
  <c r="J3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9" i="19"/>
  <c r="D4" i="6"/>
  <c r="D10" i="19" s="1"/>
  <c r="D3" i="6"/>
  <c r="E13" i="1" l="1"/>
  <c r="K13" i="1" s="1"/>
  <c r="U13" i="1" s="1"/>
  <c r="E12" i="1"/>
  <c r="K12" i="1" s="1"/>
  <c r="U12" i="1" s="1"/>
  <c r="J6" i="19"/>
  <c r="T8" i="19"/>
  <c r="T5" i="19"/>
  <c r="S5" i="19" s="1"/>
  <c r="J5" i="19"/>
  <c r="I5" i="19" s="1"/>
  <c r="E14" i="1"/>
  <c r="K14" i="1" s="1"/>
  <c r="U14" i="1" s="1"/>
  <c r="J8" i="19"/>
  <c r="T4" i="19"/>
  <c r="S4" i="19" s="1"/>
  <c r="J4" i="19"/>
  <c r="I4" i="19" s="1"/>
  <c r="D11" i="19"/>
  <c r="T11" i="19" s="1"/>
  <c r="K84" i="1"/>
  <c r="S84" i="1"/>
  <c r="T10" i="19"/>
  <c r="J10" i="19"/>
  <c r="U47" i="1"/>
  <c r="H6" i="17"/>
  <c r="I3" i="19" s="1"/>
  <c r="H7" i="17"/>
  <c r="O7" i="17"/>
  <c r="O6" i="17"/>
  <c r="O2" i="17"/>
  <c r="O4" i="17"/>
  <c r="O3" i="17"/>
  <c r="H5" i="17"/>
  <c r="O5" i="17"/>
  <c r="F7" i="1"/>
  <c r="U57" i="1"/>
  <c r="J9" i="19"/>
  <c r="U31" i="1"/>
  <c r="U53" i="1"/>
  <c r="I3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9" i="19"/>
  <c r="H9" i="1"/>
  <c r="H10" i="1"/>
  <c r="P44" i="17"/>
  <c r="P43" i="17"/>
  <c r="P41" i="17"/>
  <c r="P42" i="17"/>
  <c r="P29" i="17"/>
  <c r="P34" i="17"/>
  <c r="V44" i="18" s="1"/>
  <c r="U44" i="18" s="1"/>
  <c r="P35" i="17"/>
  <c r="P38" i="17"/>
  <c r="V38" i="18" s="1"/>
  <c r="P33" i="17"/>
  <c r="V34" i="18" s="1"/>
  <c r="U34" i="18" s="1"/>
  <c r="P28" i="17"/>
  <c r="P32" i="17"/>
  <c r="P27" i="17"/>
  <c r="P30" i="17"/>
  <c r="P37" i="17"/>
  <c r="P36" i="17"/>
  <c r="P40" i="17"/>
  <c r="P31" i="17"/>
  <c r="P39" i="17"/>
  <c r="V18" i="18" s="1"/>
  <c r="P24" i="17"/>
  <c r="P22" i="17"/>
  <c r="P26" i="17"/>
  <c r="V15" i="18" s="1"/>
  <c r="P23" i="17"/>
  <c r="P16" i="17"/>
  <c r="P21" i="17"/>
  <c r="P17" i="17"/>
  <c r="P20" i="17"/>
  <c r="P25" i="17"/>
  <c r="P18" i="17"/>
  <c r="P19" i="17"/>
  <c r="V12" i="18" l="1"/>
  <c r="V14" i="1"/>
  <c r="V13" i="1"/>
  <c r="V6" i="18"/>
  <c r="V4" i="18"/>
  <c r="V23" i="18"/>
  <c r="V32" i="18"/>
  <c r="U32" i="18" s="1"/>
  <c r="V33" i="18"/>
  <c r="U33" i="18" s="1"/>
  <c r="V46" i="18"/>
  <c r="U46" i="18" s="1"/>
  <c r="V29" i="18"/>
  <c r="E15" i="1"/>
  <c r="K15" i="1" s="1"/>
  <c r="U15" i="1" s="1"/>
  <c r="V16" i="1" s="1"/>
  <c r="V8" i="18"/>
  <c r="V39" i="18"/>
  <c r="V17" i="18"/>
  <c r="U17" i="18" s="1"/>
  <c r="V11" i="18"/>
  <c r="V43" i="18"/>
  <c r="U43" i="18" s="1"/>
  <c r="V36" i="18"/>
  <c r="V40" i="18"/>
  <c r="V14" i="18"/>
  <c r="V41" i="18"/>
  <c r="I6" i="19"/>
  <c r="V22" i="18"/>
  <c r="V13" i="18"/>
  <c r="V27" i="18"/>
  <c r="V5" i="18"/>
  <c r="U5" i="18" s="1"/>
  <c r="V47" i="18"/>
  <c r="I8" i="19"/>
  <c r="V21" i="18"/>
  <c r="V35" i="18"/>
  <c r="V19" i="18"/>
  <c r="V45" i="18"/>
  <c r="U45" i="18" s="1"/>
  <c r="V48" i="18"/>
  <c r="V37" i="18"/>
  <c r="V20" i="18"/>
  <c r="V16" i="18"/>
  <c r="V30" i="18"/>
  <c r="V25" i="18"/>
  <c r="V7" i="18"/>
  <c r="U7" i="18" s="1"/>
  <c r="V24" i="18"/>
  <c r="V31" i="18"/>
  <c r="V26" i="18"/>
  <c r="V9" i="18"/>
  <c r="V42" i="18"/>
  <c r="V10" i="18"/>
  <c r="I10" i="19"/>
  <c r="J13" i="1" s="1"/>
  <c r="I9" i="19"/>
  <c r="J11" i="19"/>
  <c r="I11" i="19" s="1"/>
  <c r="Q9" i="19"/>
  <c r="R6" i="1" s="1"/>
  <c r="P2" i="17"/>
  <c r="I23" i="18"/>
  <c r="I21" i="18"/>
  <c r="I22" i="18"/>
  <c r="I38" i="18"/>
  <c r="I15" i="18"/>
  <c r="I9" i="18"/>
  <c r="I24" i="18"/>
  <c r="I2" i="18"/>
  <c r="I36" i="18"/>
  <c r="I25" i="18"/>
  <c r="I19" i="18"/>
  <c r="I6" i="18"/>
  <c r="I11" i="18"/>
  <c r="I14" i="18"/>
  <c r="I37" i="18"/>
  <c r="I42" i="18"/>
  <c r="J28" i="1" s="1"/>
  <c r="I4" i="18"/>
  <c r="I47" i="18"/>
  <c r="I10" i="18"/>
  <c r="I16" i="18"/>
  <c r="I30" i="18"/>
  <c r="I48" i="18"/>
  <c r="I35" i="18"/>
  <c r="I40" i="18"/>
  <c r="I26" i="18"/>
  <c r="I27" i="18"/>
  <c r="I41" i="18"/>
  <c r="I39" i="18"/>
  <c r="I20" i="18"/>
  <c r="I29" i="18"/>
  <c r="I13" i="18"/>
  <c r="I18" i="18"/>
  <c r="I8" i="18"/>
  <c r="I31" i="18"/>
  <c r="I12" i="18"/>
  <c r="Q8" i="19"/>
  <c r="Q3" i="19"/>
  <c r="Q11" i="19"/>
  <c r="Q6" i="19"/>
  <c r="Q10" i="19"/>
  <c r="V48" i="1"/>
  <c r="R3" i="18"/>
  <c r="V58" i="1"/>
  <c r="V57" i="1"/>
  <c r="T9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8" i="19" s="1"/>
  <c r="P6" i="17"/>
  <c r="S3" i="19" s="1"/>
  <c r="P7" i="17"/>
  <c r="S6" i="19" s="1"/>
  <c r="P3" i="17"/>
  <c r="S11" i="19" s="1"/>
  <c r="M19" i="1"/>
  <c r="H19" i="1"/>
  <c r="N19" i="1"/>
  <c r="E6" i="1"/>
  <c r="K6" i="1" s="1"/>
  <c r="E7" i="1"/>
  <c r="K7" i="1" s="1"/>
  <c r="E8" i="1"/>
  <c r="K8" i="1" s="1"/>
  <c r="P15" i="17"/>
  <c r="V2" i="18" s="1"/>
  <c r="P4" i="17"/>
  <c r="S10" i="19" s="1"/>
  <c r="V3" i="18" l="1"/>
  <c r="U3" i="18" s="1"/>
  <c r="R13" i="1"/>
  <c r="V15" i="1"/>
  <c r="T14" i="1"/>
  <c r="J69" i="1"/>
  <c r="J68" i="1"/>
  <c r="R14" i="1"/>
  <c r="J14" i="1"/>
  <c r="T13" i="1"/>
  <c r="J7" i="1"/>
  <c r="R15" i="1"/>
  <c r="J10" i="1"/>
  <c r="J64" i="1"/>
  <c r="J12" i="1"/>
  <c r="J63" i="1"/>
  <c r="J61" i="1"/>
  <c r="J66" i="1"/>
  <c r="J23" i="1"/>
  <c r="J62" i="1"/>
  <c r="J67" i="1"/>
  <c r="J46" i="1"/>
  <c r="J60" i="1"/>
  <c r="J65" i="1"/>
  <c r="J39" i="1"/>
  <c r="J36" i="1"/>
  <c r="J53" i="1"/>
  <c r="J24" i="1"/>
  <c r="J25" i="1"/>
  <c r="J31" i="1"/>
  <c r="J47" i="1"/>
  <c r="J29" i="1"/>
  <c r="P75" i="17"/>
  <c r="V28" i="18"/>
  <c r="U28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R10" i="1"/>
  <c r="U16" i="18"/>
  <c r="U27" i="18"/>
  <c r="R4" i="18"/>
  <c r="U19" i="18"/>
  <c r="U47" i="18"/>
  <c r="U13" i="18"/>
  <c r="U30" i="18"/>
  <c r="U37" i="18"/>
  <c r="R11" i="18"/>
  <c r="R6" i="18"/>
  <c r="R14" i="18"/>
  <c r="R30" i="1" s="1"/>
  <c r="U20" i="18"/>
  <c r="U40" i="18"/>
  <c r="R35" i="18"/>
  <c r="R42" i="1" s="1"/>
  <c r="U2" i="18"/>
  <c r="U12" i="18"/>
  <c r="U25" i="18"/>
  <c r="U24" i="18"/>
  <c r="R31" i="18"/>
  <c r="R15" i="18"/>
  <c r="R41" i="18"/>
  <c r="U38" i="18"/>
  <c r="U10" i="18"/>
  <c r="U21" i="18"/>
  <c r="U26" i="18"/>
  <c r="U18" i="18"/>
  <c r="U39" i="18"/>
  <c r="U29" i="18"/>
  <c r="U36" i="18"/>
  <c r="U48" i="18"/>
  <c r="R16" i="18"/>
  <c r="U22" i="18"/>
  <c r="R42" i="18"/>
  <c r="R23" i="18"/>
  <c r="S9" i="19"/>
  <c r="T7" i="1" s="1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49" i="1" l="1"/>
  <c r="R45" i="1"/>
  <c r="T12" i="1"/>
  <c r="R62" i="1"/>
  <c r="T68" i="1"/>
  <c r="R67" i="1"/>
  <c r="R69" i="1"/>
  <c r="R44" i="1"/>
  <c r="R64" i="1"/>
  <c r="R35" i="1"/>
  <c r="R50" i="1"/>
  <c r="T15" i="1"/>
  <c r="T64" i="1"/>
  <c r="R63" i="1"/>
  <c r="R31" i="1"/>
  <c r="R27" i="1"/>
  <c r="T10" i="1"/>
  <c r="R36" i="1"/>
  <c r="R32" i="1"/>
  <c r="R61" i="1"/>
  <c r="R66" i="1"/>
  <c r="R23" i="1"/>
  <c r="R25" i="1"/>
  <c r="R60" i="1"/>
  <c r="R65" i="1"/>
  <c r="R46" i="1"/>
  <c r="R24" i="1"/>
  <c r="R39" i="1"/>
  <c r="R26" i="1"/>
  <c r="R54" i="1"/>
  <c r="R57" i="1"/>
  <c r="J84" i="1"/>
  <c r="R28" i="1"/>
  <c r="R29" i="1"/>
  <c r="R55" i="1"/>
  <c r="R56" i="1"/>
  <c r="R40" i="1"/>
  <c r="R41" i="1"/>
  <c r="T44" i="1"/>
  <c r="R33" i="1"/>
  <c r="R34" i="1"/>
  <c r="R47" i="1"/>
  <c r="R48" i="1"/>
  <c r="R37" i="1"/>
  <c r="R38" i="1"/>
  <c r="R58" i="1"/>
  <c r="R59" i="1"/>
  <c r="R51" i="1"/>
  <c r="R52" i="1"/>
  <c r="T43" i="1"/>
  <c r="U35" i="18"/>
  <c r="T42" i="1" s="1"/>
  <c r="U31" i="18"/>
  <c r="U8" i="18"/>
  <c r="U23" i="18"/>
  <c r="T45" i="1" s="1"/>
  <c r="U9" i="18"/>
  <c r="U11" i="18"/>
  <c r="U42" i="18"/>
  <c r="U41" i="18"/>
  <c r="T50" i="1" s="1"/>
  <c r="U4" i="18"/>
  <c r="U6" i="18"/>
  <c r="U15" i="18"/>
  <c r="T33" i="1" s="1"/>
  <c r="U14" i="18"/>
  <c r="J6" i="1"/>
  <c r="T6" i="1"/>
  <c r="V11" i="1"/>
  <c r="V10" i="1"/>
  <c r="R19" i="1"/>
  <c r="V8" i="1"/>
  <c r="V9" i="1"/>
  <c r="V7" i="1"/>
  <c r="U19" i="1"/>
  <c r="T37" i="1" l="1"/>
  <c r="T30" i="1"/>
  <c r="T62" i="1"/>
  <c r="T49" i="1"/>
  <c r="T66" i="1"/>
  <c r="T69" i="1"/>
  <c r="T35" i="1"/>
  <c r="T29" i="1"/>
  <c r="T27" i="1"/>
  <c r="T67" i="1"/>
  <c r="T32" i="1"/>
  <c r="T23" i="1"/>
  <c r="T39" i="1"/>
  <c r="T34" i="1"/>
  <c r="T46" i="1"/>
  <c r="T47" i="1"/>
  <c r="T60" i="1"/>
  <c r="T65" i="1"/>
  <c r="T51" i="1"/>
  <c r="T61" i="1"/>
  <c r="T54" i="1"/>
  <c r="T63" i="1"/>
  <c r="T25" i="1"/>
  <c r="T36" i="1"/>
  <c r="T26" i="1"/>
  <c r="T24" i="1"/>
  <c r="T57" i="1"/>
  <c r="T31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<sst xmlns="http://schemas.openxmlformats.org/spreadsheetml/2006/main" count="690" uniqueCount="176">
  <si>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</si>
  <si>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</si>
  <si>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</si>
  <si>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</si>
  <si>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</si>
  <si>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</si>
  <si>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</si>
  <si>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</si>
  <si>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</si>
  <si>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</si>
  <si>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</si>
  <si>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</si>
  <si>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</si>
  <si>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</si>
  <si>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</si>
  <si>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</si>
  <si>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</si>
  <si>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</si>
  <si>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</si>
  <si>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</si>
  <si>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</si>
  <si>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</si>
  <si>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</si>
  <si>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</si>
  <si>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</si>
  <si>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</si>
  <si>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</si>
  <si>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</si>
  <si>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</si>
  <si>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</si>
  <si>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</si>
  <si>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</si>
  <si>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</si>
  <si>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</si>
  <si>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</si>
  <si>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</si>
  <si>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</si>
  <si>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</si>
  <si>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</si>
  <si>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</si>
  <si>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</si>
  <si>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</si>
  <si>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</si>
  <si>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</si>
  <si>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</si>
  <si>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</si>
  <si>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</si>
  <si>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</si>
  <si>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</si>
  <si>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</si>
  <si>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</si>
  <si>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</si>
  <si>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</si>
  <si>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</si>
  <si>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</si>
  <si>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</si>
  <si>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</si>
  <si>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</si>
  <si>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</si>
  <si>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</si>
  <si>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</si>
  <si>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</si>
  <si>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</si>
  <si>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</si>
  <si>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</si>
  <si>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</si>
  <si>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</si>
  <si>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</si>
  <si>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</si>
  <si>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9</t>
  </si>
  <si>
    <t>Schütze 10</t>
  </si>
  <si>
    <t>Schütze 19</t>
  </si>
  <si>
    <t>Schütze 20</t>
  </si>
  <si>
    <t>Schütze 22</t>
  </si>
  <si>
    <t>Schütze 23</t>
  </si>
  <si>
    <t>Schütze 24</t>
  </si>
  <si>
    <t>Schütze 25</t>
  </si>
  <si>
    <t>Schütze 28</t>
  </si>
  <si>
    <t>Schütze 29</t>
  </si>
  <si>
    <t>Schütze 32</t>
  </si>
  <si>
    <t>Schütze 33</t>
  </si>
  <si>
    <t>Schütze 34</t>
  </si>
  <si>
    <t>Schütze 35</t>
  </si>
  <si>
    <t>Luftpistole</t>
  </si>
  <si>
    <t>Verein VII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</si>
  <si>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</si>
  <si>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</si>
  <si>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</si>
  <si>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</si>
  <si>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</si>
  <si>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</si>
  <si>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</si>
  <si>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</si>
  <si>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39</t>
  </si>
  <si>
    <t>Schütze 40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</si>
  <si>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</si>
  <si>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</si>
  <si>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</si>
  <si>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</si>
  <si>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</si>
  <si>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</si>
  <si>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</si>
  <si>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</si>
  <si>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</si>
  <si>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</si>
  <si>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</si>
  <si>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</si>
  <si>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</si>
  <si>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</si>
  <si>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</si>
  <si>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</si>
  <si>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</si>
  <si>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</si>
  <si>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</si>
  <si>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</si>
  <si>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</si>
  <si>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</si>
  <si>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</si>
  <si>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</si>
  <si>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</si>
  <si>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</si>
  <si>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</si>
  <si>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</si>
  <si>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</si>
  <si>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</si>
  <si>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</si>
  <si>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</si>
  <si>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</si>
  <si>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</si>
  <si>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</si>
  <si>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Rastdorf</t>
  </si>
  <si>
    <t>SV Börgerwald</t>
  </si>
  <si>
    <t>SV Lähden</t>
  </si>
  <si>
    <t>SV Spahnharrenstätte</t>
  </si>
  <si>
    <t>SV Sögel</t>
  </si>
  <si>
    <t>SV Börgermoor</t>
  </si>
  <si>
    <t>SV Neubörger</t>
  </si>
  <si>
    <t>SV Lahn</t>
  </si>
  <si>
    <t>SV Esterwegen</t>
  </si>
  <si>
    <t>Sommerfeld Aiden</t>
  </si>
  <si>
    <t>Lindemann Rita</t>
  </si>
  <si>
    <t>Meibers Michael</t>
  </si>
  <si>
    <t xml:space="preserve">Hamann Natascha </t>
  </si>
  <si>
    <t xml:space="preserve">Antons Mathis </t>
  </si>
  <si>
    <t>Sievers Christoph</t>
  </si>
  <si>
    <t xml:space="preserve">Lohmann Amy </t>
  </si>
  <si>
    <t>Strüwing Inja</t>
  </si>
  <si>
    <t>Feldhaus Vanessa</t>
  </si>
  <si>
    <t>Feldhaus Celien</t>
  </si>
  <si>
    <t xml:space="preserve">Jansen Lara </t>
  </si>
  <si>
    <t>Runde Florian</t>
  </si>
  <si>
    <t xml:space="preserve">Temmen Anna </t>
  </si>
  <si>
    <t>Stemmer Lara</t>
  </si>
  <si>
    <t xml:space="preserve">Brandt Mira </t>
  </si>
  <si>
    <t>Hermes Dana</t>
  </si>
  <si>
    <t>Menke Torben</t>
  </si>
  <si>
    <t>Suhle Marie-Louise</t>
  </si>
  <si>
    <t>Kassens Marie</t>
  </si>
  <si>
    <t>Korte Niklas</t>
  </si>
  <si>
    <t>SV Breddenberg</t>
  </si>
  <si>
    <t>Kuper Leon</t>
  </si>
  <si>
    <t>Kuper Antonia</t>
  </si>
  <si>
    <t>0162-9110466</t>
  </si>
  <si>
    <t>Wilken Noah</t>
  </si>
  <si>
    <t>Schulz Mika</t>
  </si>
  <si>
    <t>Yvonne Walker</t>
  </si>
  <si>
    <t>Stümpler Jan-Luca</t>
  </si>
  <si>
    <t>Meyer Elisa</t>
  </si>
  <si>
    <t>Schwebs Jan-Malte</t>
  </si>
  <si>
    <t>Knoll, Meike</t>
  </si>
  <si>
    <t>Menke, Jan Niklas</t>
  </si>
  <si>
    <t>Eichhorn, Luka</t>
  </si>
  <si>
    <t>Kuper, Frank</t>
  </si>
  <si>
    <t>05955/988578</t>
  </si>
  <si>
    <t>Kuper, Jansen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</si>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</sst>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E40" sqref="E40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57031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61</v>
      </c>
      <c r="L1" s="155"/>
      <c r="M1" s="154"/>
      <c r="N1" s="154"/>
      <c r="O1" s="154"/>
      <c r="P1" s="153" t="s">
        <v>68</v>
      </c>
      <c r="Q1" s="15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119</v>
      </c>
      <c r="E3" s="111" t="s">
        <v>120</v>
      </c>
      <c r="F3" s="111" t="s">
        <v>121</v>
      </c>
      <c r="G3" s="111" t="s">
        <v>122</v>
      </c>
      <c r="H3" s="111" t="s">
        <v>123</v>
      </c>
      <c r="I3" s="111"/>
      <c r="J3" s="156" t="s">
        <v>1</v>
      </c>
      <c r="K3" s="156"/>
      <c r="L3" s="111" t="s">
        <v>124</v>
      </c>
      <c r="M3" s="111" t="s">
        <v>125</v>
      </c>
      <c r="N3" s="111" t="s">
        <v>126</v>
      </c>
      <c r="O3" s="111" t="s">
        <v>127</v>
      </c>
      <c r="P3" s="111" t="s">
        <v>128</v>
      </c>
      <c r="Q3" s="111" t="s">
        <v>129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25">
      <c r="A4" s="29" t="s">
        <v>2</v>
      </c>
      <c r="B4" s="158" t="s">
        <v>47</v>
      </c>
      <c r="C4" s="159"/>
      <c r="D4" s="30" t="s">
        <v>108</v>
      </c>
      <c r="E4" s="30" t="s">
        <v>109</v>
      </c>
      <c r="F4" s="30" t="s">
        <v>110</v>
      </c>
      <c r="G4" s="30" t="s">
        <v>111</v>
      </c>
      <c r="H4" s="30" t="s">
        <v>112</v>
      </c>
      <c r="I4" s="30"/>
      <c r="J4" s="29" t="s">
        <v>0</v>
      </c>
      <c r="K4" s="31" t="s">
        <v>4</v>
      </c>
      <c r="L4" s="30" t="s">
        <v>113</v>
      </c>
      <c r="M4" s="30" t="s">
        <v>114</v>
      </c>
      <c r="N4" s="30" t="s">
        <v>115</v>
      </c>
      <c r="O4" s="30" t="s">
        <v>116</v>
      </c>
      <c r="P4" s="30" t="s">
        <v>117</v>
      </c>
      <c r="Q4" s="30" t="s">
        <v>118</v>
      </c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25">
      <c r="A6" s="35">
        <v>1</v>
      </c>
      <c r="B6" s="160" t="str">
        <f>'Übersicht Gruppen'!B2</f>
        <v>SV Rastdorf</v>
      </c>
      <c r="C6" s="161"/>
      <c r="D6" s="36">
        <f>'Übersicht Gruppen'!C2</f>
        <v>1166.4000000000001</v>
      </c>
      <c r="E6" s="36">
        <f>'Übersicht Gruppen'!D2</f>
        <v>1171.7</v>
      </c>
      <c r="F6" s="36">
        <f>'Übersicht Gruppen'!E2</f>
        <v>1151</v>
      </c>
      <c r="G6" s="36">
        <f>'Übersicht Gruppen'!F2</f>
        <v>1158.4000000000001</v>
      </c>
      <c r="H6" s="36">
        <f>'Übersicht Gruppen'!G2</f>
        <v>1174.0999999999999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5821.6</v>
      </c>
      <c r="L6" s="36">
        <f>'Übersicht Gruppen'!K2</f>
        <v>1155.7</v>
      </c>
      <c r="M6" s="36">
        <f>'Übersicht Gruppen'!L2</f>
        <v>1160.9000000000001</v>
      </c>
      <c r="N6" s="36">
        <f>'Übersicht Gruppen'!M2</f>
        <v>1179</v>
      </c>
      <c r="O6" s="36">
        <f>'Übersicht Gruppen'!N2</f>
        <v>1159.8</v>
      </c>
      <c r="P6" s="36">
        <f>'Übersicht Gruppen'!O2</f>
        <v>1171.8000000000002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5827.2000000000007</v>
      </c>
      <c r="T6" s="37">
        <f>'Übersicht Gruppen'!S2</f>
        <v>0</v>
      </c>
      <c r="U6" s="38">
        <f>SUM(S6+K6)</f>
        <v>11648.800000000001</v>
      </c>
      <c r="V6" s="152"/>
    </row>
    <row r="7" spans="1:22" ht="20.25" customHeight="1" x14ac:dyDescent="0.25">
      <c r="A7" s="39">
        <v>2</v>
      </c>
      <c r="B7" s="162" t="str">
        <f>'Übersicht Gruppen'!B3</f>
        <v>SV Esterwegen</v>
      </c>
      <c r="C7" s="163"/>
      <c r="D7" s="40">
        <f>'Übersicht Gruppen'!C3</f>
        <v>1062.8000000000002</v>
      </c>
      <c r="E7" s="40">
        <f>'Übersicht Gruppen'!D3</f>
        <v>1081.9000000000001</v>
      </c>
      <c r="F7" s="40">
        <f>'Übersicht Gruppen'!E3</f>
        <v>1113.7</v>
      </c>
      <c r="G7" s="40">
        <f>'Übersicht Gruppen'!F3</f>
        <v>1079.4000000000001</v>
      </c>
      <c r="H7" s="40">
        <f>'Übersicht Gruppen'!G3</f>
        <v>1067.5</v>
      </c>
      <c r="I7" s="40">
        <f>'Übersicht Gruppen'!H3</f>
        <v>0</v>
      </c>
      <c r="J7" s="41">
        <f>'Übersicht Gruppen'!I3</f>
        <v>2702.6500000000005</v>
      </c>
      <c r="K7" s="42">
        <f t="shared" si="0"/>
        <v>5405.3000000000011</v>
      </c>
      <c r="L7" s="40">
        <f>'Übersicht Gruppen'!K3</f>
        <v>1100.8</v>
      </c>
      <c r="M7" s="40">
        <f>'Übersicht Gruppen'!L3</f>
        <v>1100.5</v>
      </c>
      <c r="N7" s="40">
        <f>'Übersicht Gruppen'!M3</f>
        <v>1077</v>
      </c>
      <c r="O7" s="40">
        <f>'Übersicht Gruppen'!N3</f>
        <v>1060</v>
      </c>
      <c r="P7" s="40">
        <f>'Übersicht Gruppen'!O3</f>
        <v>1085</v>
      </c>
      <c r="Q7" s="40">
        <f>'Übersicht Gruppen'!P3</f>
        <v>0</v>
      </c>
      <c r="R7" s="41">
        <f>'Übersicht Gruppen'!Q3</f>
        <v>5423.3</v>
      </c>
      <c r="S7" s="42">
        <f t="shared" si="1"/>
        <v>5423.3</v>
      </c>
      <c r="T7" s="41">
        <f>'Übersicht Gruppen'!S3</f>
        <v>3609.5333333333342</v>
      </c>
      <c r="U7" s="42">
        <f t="shared" ref="U7:U17" si="2">SUM(S7+K7)</f>
        <v>10828.600000000002</v>
      </c>
      <c r="V7" s="42">
        <f>(U6-U7)*-1</f>
        <v>-820.19999999999891</v>
      </c>
    </row>
    <row r="8" spans="1:22" ht="20.25" customHeight="1" x14ac:dyDescent="0.25">
      <c r="A8" s="43">
        <v>3</v>
      </c>
      <c r="B8" s="160" t="str">
        <f>'Übersicht Gruppen'!B4</f>
        <v>SV Spahnharrenstätte</v>
      </c>
      <c r="C8" s="161"/>
      <c r="D8" s="36">
        <f>'Übersicht Gruppen'!C4</f>
        <v>1007.1</v>
      </c>
      <c r="E8" s="36">
        <f>'Übersicht Gruppen'!D4</f>
        <v>1078</v>
      </c>
      <c r="F8" s="36">
        <f>'Übersicht Gruppen'!E4</f>
        <v>1030.0999999999999</v>
      </c>
      <c r="G8" s="36">
        <f>'Übersicht Gruppen'!F4</f>
        <v>1061.2</v>
      </c>
      <c r="H8" s="36">
        <f>'Übersicht Gruppen'!G4</f>
        <v>1036.5999999999999</v>
      </c>
      <c r="I8" s="36">
        <f>'Übersicht Gruppen'!H4</f>
        <v>0</v>
      </c>
      <c r="J8" s="37">
        <f>'Übersicht Gruppen'!I4</f>
        <v>1042.5999999999999</v>
      </c>
      <c r="K8" s="38">
        <f t="shared" si="0"/>
        <v>5213</v>
      </c>
      <c r="L8" s="36">
        <f>'Übersicht Gruppen'!K4</f>
        <v>1021.5</v>
      </c>
      <c r="M8" s="36">
        <f>'Übersicht Gruppen'!L4</f>
        <v>1032</v>
      </c>
      <c r="N8" s="36">
        <f>'Übersicht Gruppen'!M4</f>
        <v>1055.0999999999999</v>
      </c>
      <c r="O8" s="36">
        <f>'Übersicht Gruppen'!N4</f>
        <v>1041</v>
      </c>
      <c r="P8" s="36">
        <f>'Übersicht Gruppen'!O4</f>
        <v>1037.8</v>
      </c>
      <c r="Q8" s="36">
        <f>'Übersicht Gruppen'!P4</f>
        <v>0</v>
      </c>
      <c r="R8" s="37">
        <f>'Übersicht Gruppen'!Q4</f>
        <v>1296.8500000000001</v>
      </c>
      <c r="S8" s="38">
        <f t="shared" si="1"/>
        <v>5187.4000000000005</v>
      </c>
      <c r="T8" s="37">
        <f>'Übersicht Gruppen'!S4</f>
        <v>1155.5999999999999</v>
      </c>
      <c r="U8" s="38">
        <f t="shared" si="2"/>
        <v>10400.400000000001</v>
      </c>
      <c r="V8" s="38">
        <f t="shared" ref="V8:V17" si="3">(U7-U8)*-1</f>
        <v>-428.20000000000073</v>
      </c>
    </row>
    <row r="9" spans="1:22" ht="20.25" customHeight="1" x14ac:dyDescent="0.25">
      <c r="A9" s="29">
        <v>4</v>
      </c>
      <c r="B9" s="162" t="str">
        <f>'Übersicht Gruppen'!B5</f>
        <v>SV Lähden</v>
      </c>
      <c r="C9" s="163"/>
      <c r="D9" s="40">
        <f>'Übersicht Gruppen'!C5</f>
        <v>1064</v>
      </c>
      <c r="E9" s="40">
        <f>'Übersicht Gruppen'!D5</f>
        <v>1167.3</v>
      </c>
      <c r="F9" s="40">
        <f>'Übersicht Gruppen'!E5</f>
        <v>1134.9000000000001</v>
      </c>
      <c r="G9" s="40">
        <f>'Übersicht Gruppen'!F5</f>
        <v>1124.5</v>
      </c>
      <c r="H9" s="40">
        <f>'Übersicht Gruppen'!G5</f>
        <v>1165.4000000000001</v>
      </c>
      <c r="I9" s="40">
        <f>'Übersicht Gruppen'!H5</f>
        <v>0</v>
      </c>
      <c r="J9" s="41">
        <f>'Übersicht Gruppen'!I5</f>
        <v>1131.22</v>
      </c>
      <c r="K9" s="42">
        <f t="shared" si="0"/>
        <v>5656.1</v>
      </c>
      <c r="L9" s="40">
        <f>'Übersicht Gruppen'!K5</f>
        <v>690.4</v>
      </c>
      <c r="M9" s="40">
        <f>'Übersicht Gruppen'!L5</f>
        <v>1134.4000000000001</v>
      </c>
      <c r="N9" s="40">
        <f>'Übersicht Gruppen'!M5</f>
        <v>1107</v>
      </c>
      <c r="O9" s="40">
        <f>'Übersicht Gruppen'!N5</f>
        <v>1058.7</v>
      </c>
      <c r="P9" s="40">
        <f>'Übersicht Gruppen'!O5</f>
        <v>696.9</v>
      </c>
      <c r="Q9" s="40">
        <f>'Übersicht Gruppen'!P5</f>
        <v>0</v>
      </c>
      <c r="R9" s="41">
        <f>'Übersicht Gruppen'!Q5</f>
        <v>937.4799999999999</v>
      </c>
      <c r="S9" s="42">
        <f t="shared" si="1"/>
        <v>4687.3999999999996</v>
      </c>
      <c r="T9" s="41">
        <f>'Übersicht Gruppen'!S5</f>
        <v>1034.3499999999999</v>
      </c>
      <c r="U9" s="42">
        <f t="shared" si="2"/>
        <v>10343.5</v>
      </c>
      <c r="V9" s="42">
        <f t="shared" si="3"/>
        <v>-56.900000000001455</v>
      </c>
    </row>
    <row r="10" spans="1:22" ht="20.25" customHeight="1" x14ac:dyDescent="0.25">
      <c r="A10" s="44">
        <v>5</v>
      </c>
      <c r="B10" s="160" t="str">
        <f>'Übersicht Gruppen'!B6</f>
        <v>SV Börgerwald</v>
      </c>
      <c r="C10" s="161"/>
      <c r="D10" s="36">
        <f>'Übersicht Gruppen'!C6</f>
        <v>1102.3</v>
      </c>
      <c r="E10" s="36">
        <f>'Übersicht Gruppen'!D6</f>
        <v>745.4</v>
      </c>
      <c r="F10" s="36">
        <f>'Übersicht Gruppen'!E6</f>
        <v>744.1</v>
      </c>
      <c r="G10" s="36">
        <f>'Übersicht Gruppen'!F6</f>
        <v>1093.5999999999999</v>
      </c>
      <c r="H10" s="36">
        <f>'Übersicht Gruppen'!G6</f>
        <v>745.1</v>
      </c>
      <c r="I10" s="36">
        <f>'Übersicht Gruppen'!H6</f>
        <v>0</v>
      </c>
      <c r="J10" s="37">
        <f>'Übersicht Gruppen'!I6</f>
        <v>886.1</v>
      </c>
      <c r="K10" s="38">
        <f t="shared" si="0"/>
        <v>4430.5</v>
      </c>
      <c r="L10" s="36">
        <f>'Übersicht Gruppen'!K6</f>
        <v>1088</v>
      </c>
      <c r="M10" s="36">
        <f>'Übersicht Gruppen'!L6</f>
        <v>751.90000000000009</v>
      </c>
      <c r="N10" s="36">
        <f>'Übersicht Gruppen'!M6</f>
        <v>402.6</v>
      </c>
      <c r="O10" s="36">
        <f>'Übersicht Gruppen'!N6</f>
        <v>757.09999999999991</v>
      </c>
      <c r="P10" s="36">
        <f>'Übersicht Gruppen'!O6</f>
        <v>757.5</v>
      </c>
      <c r="Q10" s="36">
        <f>'Übersicht Gruppen'!P6</f>
        <v>0</v>
      </c>
      <c r="R10" s="37">
        <f>'Übersicht Gruppen'!Q6</f>
        <v>751.42</v>
      </c>
      <c r="S10" s="38">
        <f t="shared" si="1"/>
        <v>3757.1</v>
      </c>
      <c r="T10" s="37">
        <f>'Übersicht Gruppen'!S6</f>
        <v>818.76</v>
      </c>
      <c r="U10" s="38">
        <f t="shared" si="2"/>
        <v>8187.6</v>
      </c>
      <c r="V10" s="38">
        <f t="shared" si="3"/>
        <v>-2155.8999999999996</v>
      </c>
    </row>
    <row r="11" spans="1:22" ht="20.25" customHeight="1" x14ac:dyDescent="0.25">
      <c r="A11" s="45">
        <v>6</v>
      </c>
      <c r="B11" s="162" t="str">
        <f>'Übersicht Gruppen'!B7</f>
        <v>SV Lahn</v>
      </c>
      <c r="C11" s="163"/>
      <c r="D11" s="40">
        <f>'Übersicht Gruppen'!C7</f>
        <v>955.19999999999993</v>
      </c>
      <c r="E11" s="40">
        <f>'Übersicht Gruppen'!D7</f>
        <v>662.7</v>
      </c>
      <c r="F11" s="40">
        <f>'Übersicht Gruppen'!E7</f>
        <v>645.6</v>
      </c>
      <c r="G11" s="40">
        <f>'Übersicht Gruppen'!F7</f>
        <v>327.5</v>
      </c>
      <c r="H11" s="40">
        <f>'Übersicht Gruppen'!G7</f>
        <v>649.6</v>
      </c>
      <c r="I11" s="40">
        <f>'Übersicht Gruppen'!H7</f>
        <v>0</v>
      </c>
      <c r="J11" s="41">
        <f>'Übersicht Gruppen'!I8</f>
        <v>427.8</v>
      </c>
      <c r="K11" s="42">
        <f t="shared" si="0"/>
        <v>3240.6</v>
      </c>
      <c r="L11" s="36">
        <f>'Übersicht Gruppen'!K7</f>
        <v>669.90000000000009</v>
      </c>
      <c r="M11" s="36">
        <f>'Übersicht Gruppen'!L7</f>
        <v>975</v>
      </c>
      <c r="N11" s="36">
        <f>'Übersicht Gruppen'!M7</f>
        <v>684.4</v>
      </c>
      <c r="O11" s="36">
        <f>'Übersicht Gruppen'!N7</f>
        <v>0</v>
      </c>
      <c r="P11" s="36">
        <f>'Übersicht Gruppen'!O7</f>
        <v>1008.4000000000001</v>
      </c>
      <c r="Q11" s="36">
        <f>'Übersicht Gruppen'!P7</f>
        <v>0</v>
      </c>
      <c r="R11" s="41">
        <f>'Übersicht Gruppen'!Q7</f>
        <v>667.54000000000008</v>
      </c>
      <c r="S11" s="42">
        <f t="shared" si="1"/>
        <v>3337.7000000000003</v>
      </c>
      <c r="T11" s="41">
        <f>'Übersicht Gruppen'!S7</f>
        <v>657.82999999999993</v>
      </c>
      <c r="U11" s="42">
        <f t="shared" si="2"/>
        <v>6578.3</v>
      </c>
      <c r="V11" s="42">
        <f t="shared" si="3"/>
        <v>-1609.3000000000002</v>
      </c>
    </row>
    <row r="12" spans="1:22" ht="20.25" customHeight="1" x14ac:dyDescent="0.25">
      <c r="A12" s="44">
        <v>7</v>
      </c>
      <c r="B12" s="160" t="str">
        <f>'Übersicht Gruppen'!B8</f>
        <v>SV Börgermoor</v>
      </c>
      <c r="C12" s="161"/>
      <c r="D12" s="36">
        <f>'Übersicht Gruppen'!C8</f>
        <v>367.5</v>
      </c>
      <c r="E12" s="36">
        <f>'Übersicht Gruppen'!D8</f>
        <v>363.9</v>
      </c>
      <c r="F12" s="36">
        <f>'Übersicht Gruppen'!E8</f>
        <v>347.7</v>
      </c>
      <c r="G12" s="36">
        <f>'Übersicht Gruppen'!F8</f>
        <v>360.4</v>
      </c>
      <c r="H12" s="36">
        <f>'Übersicht Gruppen'!G8</f>
        <v>699.5</v>
      </c>
      <c r="I12" s="36">
        <f>'Übersicht Gruppen'!H8</f>
        <v>0</v>
      </c>
      <c r="J12" s="37">
        <f>'Übersicht Gruppen'!I9</f>
        <v>566.66000000000008</v>
      </c>
      <c r="K12" s="38">
        <f t="shared" si="0"/>
        <v>2139</v>
      </c>
      <c r="L12" s="36">
        <f>'Übersicht Gruppen'!K8</f>
        <v>689.7</v>
      </c>
      <c r="M12" s="36">
        <f>'Übersicht Gruppen'!L8</f>
        <v>681.40000000000009</v>
      </c>
      <c r="N12" s="36">
        <f>'Übersicht Gruppen'!M8</f>
        <v>715</v>
      </c>
      <c r="O12" s="36">
        <f>'Übersicht Gruppen'!N8</f>
        <v>707.8</v>
      </c>
      <c r="P12" s="36">
        <f>'Übersicht Gruppen'!O8</f>
        <v>689.8</v>
      </c>
      <c r="Q12" s="36">
        <f>'Übersicht Gruppen'!P8</f>
        <v>0</v>
      </c>
      <c r="R12" s="37">
        <f>'Übersicht Gruppen'!Q8</f>
        <v>696.74000000000012</v>
      </c>
      <c r="S12" s="38">
        <f t="shared" si="1"/>
        <v>3483.7000000000007</v>
      </c>
      <c r="T12" s="37">
        <f>'Übersicht Gruppen'!S8</f>
        <v>562.2700000000001</v>
      </c>
      <c r="U12" s="38">
        <f t="shared" si="2"/>
        <v>5622.7000000000007</v>
      </c>
      <c r="V12" s="38">
        <f t="shared" si="3"/>
        <v>-955.59999999999945</v>
      </c>
    </row>
    <row r="13" spans="1:22" ht="20.25" customHeight="1" x14ac:dyDescent="0.25">
      <c r="A13" s="45">
        <v>8</v>
      </c>
      <c r="B13" s="162" t="str">
        <f>'Übersicht Gruppen'!B9</f>
        <v>SV Breddenberg</v>
      </c>
      <c r="C13" s="163"/>
      <c r="D13" s="40">
        <f>'Übersicht Gruppen'!C9</f>
        <v>628.5</v>
      </c>
      <c r="E13" s="40">
        <f>'Übersicht Gruppen'!D9</f>
        <v>632.70000000000005</v>
      </c>
      <c r="F13" s="40">
        <f>'Übersicht Gruppen'!E9</f>
        <v>636.20000000000005</v>
      </c>
      <c r="G13" s="40">
        <f>'Übersicht Gruppen'!F9</f>
        <v>304.7</v>
      </c>
      <c r="H13" s="40">
        <f>'Übersicht Gruppen'!G9</f>
        <v>631.20000000000005</v>
      </c>
      <c r="I13" s="40">
        <f>'Übersicht Gruppen'!H9</f>
        <v>0</v>
      </c>
      <c r="J13" s="41">
        <f>'Übersicht Gruppen'!I10</f>
        <v>371.04</v>
      </c>
      <c r="K13" s="42">
        <f t="shared" si="0"/>
        <v>2833.3</v>
      </c>
      <c r="L13" s="36">
        <f>'Übersicht Gruppen'!K9</f>
        <v>643.1</v>
      </c>
      <c r="M13" s="36">
        <f>'Übersicht Gruppen'!L9</f>
        <v>626.20000000000005</v>
      </c>
      <c r="N13" s="36">
        <f>'Übersicht Gruppen'!M9</f>
        <v>623.20000000000005</v>
      </c>
      <c r="O13" s="36">
        <f>'Übersicht Gruppen'!N9</f>
        <v>639.20000000000005</v>
      </c>
      <c r="P13" s="36">
        <f>'Übersicht Gruppen'!O9</f>
        <v>0</v>
      </c>
      <c r="Q13" s="36">
        <f>'Übersicht Gruppen'!P9</f>
        <v>0</v>
      </c>
      <c r="R13" s="41">
        <f>'Übersicht Gruppen'!Q9</f>
        <v>506.34000000000003</v>
      </c>
      <c r="S13" s="42">
        <f t="shared" si="1"/>
        <v>2531.7000000000003</v>
      </c>
      <c r="T13" s="41">
        <f>'Übersicht Gruppen'!S9</f>
        <v>536.5</v>
      </c>
      <c r="U13" s="42">
        <f t="shared" si="2"/>
        <v>5365</v>
      </c>
      <c r="V13" s="42">
        <f t="shared" si="3"/>
        <v>-257.70000000000073</v>
      </c>
    </row>
    <row r="14" spans="1:22" ht="20.25" customHeight="1" x14ac:dyDescent="0.25">
      <c r="A14" s="44">
        <v>9</v>
      </c>
      <c r="B14" s="160" t="str">
        <f>'Übersicht Gruppen'!B10</f>
        <v>SV Neubörger</v>
      </c>
      <c r="C14" s="161"/>
      <c r="D14" s="36">
        <f>'Übersicht Gruppen'!C10</f>
        <v>361.3</v>
      </c>
      <c r="E14" s="36">
        <f>'Übersicht Gruppen'!D10</f>
        <v>380.5</v>
      </c>
      <c r="F14" s="36">
        <f>'Übersicht Gruppen'!E10</f>
        <v>365.2</v>
      </c>
      <c r="G14" s="36">
        <f>'Übersicht Gruppen'!F10</f>
        <v>362.7</v>
      </c>
      <c r="H14" s="36">
        <f>'Übersicht Gruppen'!G10</f>
        <v>385.5</v>
      </c>
      <c r="I14" s="36">
        <f>'Übersicht Gruppen'!H10</f>
        <v>0</v>
      </c>
      <c r="J14" s="37">
        <f>'Übersicht Gruppen'!I11</f>
        <v>153.78000000000003</v>
      </c>
      <c r="K14" s="38">
        <f t="shared" si="0"/>
        <v>1855.2</v>
      </c>
      <c r="L14" s="36">
        <f>'Übersicht Gruppen'!K10</f>
        <v>375.5</v>
      </c>
      <c r="M14" s="36">
        <f>'Übersicht Gruppen'!L10</f>
        <v>379.9</v>
      </c>
      <c r="N14" s="36">
        <f>'Übersicht Gruppen'!M10</f>
        <v>362.8</v>
      </c>
      <c r="O14" s="36">
        <f>'Übersicht Gruppen'!N10</f>
        <v>367.1</v>
      </c>
      <c r="P14" s="36">
        <f>'Übersicht Gruppen'!O10</f>
        <v>370.6</v>
      </c>
      <c r="Q14" s="36">
        <f>'Übersicht Gruppen'!P10</f>
        <v>0</v>
      </c>
      <c r="R14" s="37">
        <f>'Übersicht Gruppen'!Q10</f>
        <v>371.18</v>
      </c>
      <c r="S14" s="38">
        <f t="shared" si="1"/>
        <v>1855.9</v>
      </c>
      <c r="T14" s="37">
        <f>'Übersicht Gruppen'!S10</f>
        <v>371.11</v>
      </c>
      <c r="U14" s="38">
        <f t="shared" si="2"/>
        <v>3711.1000000000004</v>
      </c>
      <c r="V14" s="38">
        <f t="shared" si="3"/>
        <v>-1653.8999999999996</v>
      </c>
    </row>
    <row r="15" spans="1:22" ht="20.25" customHeight="1" x14ac:dyDescent="0.25">
      <c r="A15" s="45">
        <v>10</v>
      </c>
      <c r="B15" s="162" t="str">
        <f>'Übersicht Gruppen'!B11</f>
        <v>SV Sögel</v>
      </c>
      <c r="C15" s="163"/>
      <c r="D15" s="40">
        <f>'Übersicht Gruppen'!C11</f>
        <v>371.6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397.3</v>
      </c>
      <c r="I15" s="40">
        <f>'Übersicht Gruppen'!H11</f>
        <v>0</v>
      </c>
      <c r="J15" s="41">
        <f>'Übersicht Gruppen'!I12</f>
        <v>0</v>
      </c>
      <c r="K15" s="42">
        <f t="shared" si="0"/>
        <v>768.90000000000009</v>
      </c>
      <c r="L15" s="36">
        <f>'Übersicht Gruppen'!K11</f>
        <v>0</v>
      </c>
      <c r="M15" s="36">
        <f>'Übersicht Gruppen'!L11</f>
        <v>0</v>
      </c>
      <c r="N15" s="36">
        <f>'Übersicht Gruppen'!M11</f>
        <v>382.1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76.42</v>
      </c>
      <c r="S15" s="42">
        <f t="shared" si="1"/>
        <v>382.1</v>
      </c>
      <c r="T15" s="41">
        <f>'Übersicht Gruppen'!S11</f>
        <v>115.1</v>
      </c>
      <c r="U15" s="42">
        <f t="shared" si="2"/>
        <v>1151</v>
      </c>
      <c r="V15" s="42">
        <f t="shared" si="3"/>
        <v>-2560.1000000000004</v>
      </c>
    </row>
    <row r="16" spans="1:22" ht="20.25" customHeight="1" x14ac:dyDescent="0.25">
      <c r="A16" s="44">
        <v>11</v>
      </c>
      <c r="B16" s="160" t="str">
        <f>'Übersicht Gruppen'!B12</f>
        <v>Verein XI</v>
      </c>
      <c r="C16" s="16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-1151</v>
      </c>
    </row>
    <row r="17" spans="1:22" ht="20.25" customHeight="1" x14ac:dyDescent="0.25">
      <c r="A17" s="45">
        <v>12</v>
      </c>
      <c r="B17" s="162" t="str">
        <f>'Übersicht Gruppen'!B13</f>
        <v>Verein XII</v>
      </c>
      <c r="C17" s="16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1059.6333333333334</v>
      </c>
      <c r="E19" s="36">
        <f t="shared" ref="E19:U19" si="4">AVERAGE(E6:E11)</f>
        <v>984.5</v>
      </c>
      <c r="F19" s="36">
        <f t="shared" si="4"/>
        <v>969.90000000000009</v>
      </c>
      <c r="G19" s="36">
        <f t="shared" si="4"/>
        <v>974.1</v>
      </c>
      <c r="H19" s="36">
        <f t="shared" si="4"/>
        <v>973.05000000000018</v>
      </c>
      <c r="I19" s="36">
        <f t="shared" si="4"/>
        <v>0</v>
      </c>
      <c r="J19" s="37">
        <f t="shared" si="4"/>
        <v>1031.7283333333335</v>
      </c>
      <c r="K19" s="38">
        <f>SUM(K6:K11)/6</f>
        <v>4961.1833333333334</v>
      </c>
      <c r="L19" s="36">
        <f t="shared" si="4"/>
        <v>954.38333333333321</v>
      </c>
      <c r="M19" s="36">
        <f t="shared" si="4"/>
        <v>1025.7833333333335</v>
      </c>
      <c r="N19" s="36">
        <f t="shared" si="4"/>
        <v>917.51666666666677</v>
      </c>
      <c r="O19" s="36">
        <f t="shared" si="4"/>
        <v>846.1</v>
      </c>
      <c r="P19" s="36">
        <f t="shared" si="4"/>
        <v>959.56666666666661</v>
      </c>
      <c r="Q19" s="36">
        <f t="shared" si="4"/>
        <v>0</v>
      </c>
      <c r="R19" s="37">
        <f t="shared" si="4"/>
        <v>1512.7650000000001</v>
      </c>
      <c r="S19" s="36">
        <f t="shared" si="4"/>
        <v>4703.3500000000004</v>
      </c>
      <c r="T19" s="37">
        <f t="shared" si="4"/>
        <v>1212.6788888888889</v>
      </c>
      <c r="U19" s="38">
        <f t="shared" si="4"/>
        <v>9664.5333333333347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7" t="s">
        <v>1</v>
      </c>
      <c r="K21" s="157"/>
      <c r="L21" s="46"/>
      <c r="M21" s="46"/>
      <c r="N21" s="46"/>
      <c r="O21" s="46"/>
      <c r="P21" s="46"/>
      <c r="Q21" s="46"/>
      <c r="R21" s="157" t="s">
        <v>3</v>
      </c>
      <c r="S21" s="157"/>
      <c r="T21" s="157" t="s">
        <v>5</v>
      </c>
      <c r="U21" s="157"/>
      <c r="V21" s="151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1"/>
    </row>
    <row r="23" spans="1:22" s="51" customFormat="1" ht="18" customHeight="1" x14ac:dyDescent="0.25">
      <c r="A23" s="50">
        <v>1</v>
      </c>
      <c r="B23" s="54" t="str">
        <f>'Übersicht Schützen'!A2</f>
        <v xml:space="preserve">Antons Mathis </v>
      </c>
      <c r="C23" s="88" t="str">
        <f>'Übersicht Schützen'!B2</f>
        <v>SV Börgerwald</v>
      </c>
      <c r="D23" s="55">
        <f>'Übersicht Schützen'!C2</f>
        <v>391.6</v>
      </c>
      <c r="E23" s="38">
        <f>'Übersicht Schützen'!D2</f>
        <v>403.4</v>
      </c>
      <c r="F23" s="38">
        <f>'Übersicht Schützen'!E2</f>
        <v>395</v>
      </c>
      <c r="G23" s="38">
        <f>'Übersicht Schützen'!F2</f>
        <v>390.9</v>
      </c>
      <c r="H23" s="38">
        <f>'Übersicht Schützen'!G2</f>
        <v>392.5</v>
      </c>
      <c r="I23" s="38">
        <f>'Übersicht Schützen'!H2</f>
        <v>0</v>
      </c>
      <c r="J23" s="56">
        <f>'Übersicht Schützen'!I2</f>
        <v>394.68</v>
      </c>
      <c r="K23" s="38">
        <f>SUM(D23:I23)</f>
        <v>1973.4</v>
      </c>
      <c r="L23" s="38">
        <f>'Übersicht Schützen'!L2</f>
        <v>404.2</v>
      </c>
      <c r="M23" s="38">
        <f>'Übersicht Schützen'!M2</f>
        <v>396.8</v>
      </c>
      <c r="N23" s="38">
        <f>'Übersicht Schützen'!N2</f>
        <v>402.6</v>
      </c>
      <c r="O23" s="38">
        <f>'Übersicht Schützen'!O2</f>
        <v>392.9</v>
      </c>
      <c r="P23" s="38">
        <f>'Übersicht Schützen'!P2</f>
        <v>395.4</v>
      </c>
      <c r="Q23" s="38">
        <f>'Übersicht Schützen'!Q2</f>
        <v>0</v>
      </c>
      <c r="R23" s="56">
        <f>'Übersicht Schützen'!R2</f>
        <v>398.38</v>
      </c>
      <c r="S23" s="38">
        <f>SUM(L23:Q23)</f>
        <v>1991.9</v>
      </c>
      <c r="T23" s="56">
        <f>'Übersicht Schützen'!U2</f>
        <v>396.53000000000003</v>
      </c>
      <c r="U23" s="38">
        <f>SUM(K23+S23)</f>
        <v>3965.3</v>
      </c>
      <c r="V23" s="152"/>
    </row>
    <row r="24" spans="1:22" s="51" customFormat="1" ht="18" customHeight="1" x14ac:dyDescent="0.25">
      <c r="A24" s="29">
        <v>2</v>
      </c>
      <c r="B24" s="57" t="str">
        <f>'Übersicht Schützen'!A3</f>
        <v>Sommerfeld Aiden</v>
      </c>
      <c r="C24" s="89" t="str">
        <f>'Übersicht Schützen'!B3</f>
        <v>SV Rastdorf</v>
      </c>
      <c r="D24" s="58">
        <f>'Übersicht Schützen'!C3</f>
        <v>383.6</v>
      </c>
      <c r="E24" s="42">
        <f>'Übersicht Schützen'!D3</f>
        <v>386.3</v>
      </c>
      <c r="F24" s="42">
        <f>'Übersicht Schützen'!E3</f>
        <v>381.4</v>
      </c>
      <c r="G24" s="42">
        <f>'Übersicht Schützen'!F3</f>
        <v>380.2</v>
      </c>
      <c r="H24" s="42">
        <f>'Übersicht Schützen'!G3</f>
        <v>392.5</v>
      </c>
      <c r="I24" s="42">
        <f>'Übersicht Schützen'!H3</f>
        <v>0</v>
      </c>
      <c r="J24" s="59">
        <f>'Übersicht Schützen'!I3</f>
        <v>384.80000000000007</v>
      </c>
      <c r="K24" s="42">
        <f>SUM(D24:I24)</f>
        <v>1924.0000000000002</v>
      </c>
      <c r="L24" s="42">
        <f>'Übersicht Schützen'!L3</f>
        <v>398.3</v>
      </c>
      <c r="M24" s="42">
        <f>'Übersicht Schützen'!M3</f>
        <v>390.9</v>
      </c>
      <c r="N24" s="42">
        <f>'Übersicht Schützen'!N3</f>
        <v>401.6</v>
      </c>
      <c r="O24" s="42">
        <f>'Übersicht Schützen'!O3</f>
        <v>393</v>
      </c>
      <c r="P24" s="42">
        <f>'Übersicht Schützen'!P3</f>
        <v>401.6</v>
      </c>
      <c r="Q24" s="42">
        <f>'Übersicht Schützen'!Q3</f>
        <v>0</v>
      </c>
      <c r="R24" s="59">
        <f>'Übersicht Schützen'!R3</f>
        <v>397.08000000000004</v>
      </c>
      <c r="S24" s="42">
        <f t="shared" ref="S24:S58" si="5">SUM(L24:Q24)</f>
        <v>1985.4</v>
      </c>
      <c r="T24" s="59">
        <f>'Übersicht Schützen'!U3</f>
        <v>390.94</v>
      </c>
      <c r="U24" s="42">
        <f t="shared" ref="U24:U58" si="6">SUM(K24+S24)</f>
        <v>3909.4000000000005</v>
      </c>
      <c r="V24" s="42">
        <f>(U23-U24)*-1</f>
        <v>-55.899999999999636</v>
      </c>
    </row>
    <row r="25" spans="1:22" s="51" customFormat="1" ht="18" customHeight="1" x14ac:dyDescent="0.25">
      <c r="A25" s="50">
        <v>3</v>
      </c>
      <c r="B25" s="54" t="str">
        <f>'Übersicht Schützen'!A4</f>
        <v>Meibers Michael</v>
      </c>
      <c r="C25" s="88" t="str">
        <f>'Übersicht Schützen'!B4</f>
        <v>SV Rastdorf</v>
      </c>
      <c r="D25" s="55">
        <f>'Übersicht Schützen'!C4</f>
        <v>394</v>
      </c>
      <c r="E25" s="38">
        <f>'Übersicht Schützen'!D4</f>
        <v>395.1</v>
      </c>
      <c r="F25" s="38">
        <f>'Übersicht Schützen'!E4</f>
        <v>384.7</v>
      </c>
      <c r="G25" s="38">
        <f>'Übersicht Schützen'!F4</f>
        <v>392.6</v>
      </c>
      <c r="H25" s="38">
        <f>'Übersicht Schützen'!G4</f>
        <v>400.3</v>
      </c>
      <c r="I25" s="38">
        <f>'Übersicht Schützen'!H4</f>
        <v>0</v>
      </c>
      <c r="J25" s="56">
        <f>'Übersicht Schützen'!I4</f>
        <v>393.34000000000003</v>
      </c>
      <c r="K25" s="38">
        <f t="shared" ref="K25:K58" si="7">SUM(D25:I25)</f>
        <v>1966.7</v>
      </c>
      <c r="L25" s="38">
        <f>'Übersicht Schützen'!L4</f>
        <v>380.2</v>
      </c>
      <c r="M25" s="38">
        <f>'Übersicht Schützen'!M4</f>
        <v>391.4</v>
      </c>
      <c r="N25" s="38">
        <f>'Übersicht Schützen'!N4</f>
        <v>390.3</v>
      </c>
      <c r="O25" s="38">
        <f>'Übersicht Schützen'!O4</f>
        <v>384.5</v>
      </c>
      <c r="P25" s="38">
        <f>'Übersicht Schützen'!P4</f>
        <v>393.6</v>
      </c>
      <c r="Q25" s="38">
        <f>'Übersicht Schützen'!Q4</f>
        <v>0</v>
      </c>
      <c r="R25" s="56">
        <f>'Übersicht Schützen'!R4</f>
        <v>388</v>
      </c>
      <c r="S25" s="38">
        <f t="shared" si="5"/>
        <v>1940</v>
      </c>
      <c r="T25" s="56">
        <f>'Übersicht Schützen'!U4</f>
        <v>390.67</v>
      </c>
      <c r="U25" s="38">
        <f t="shared" si="6"/>
        <v>3906.7</v>
      </c>
      <c r="V25" s="38">
        <f t="shared" ref="V25:V52" si="8">(U24-U25)*-1</f>
        <v>-2.7000000000007276</v>
      </c>
    </row>
    <row r="26" spans="1:22" s="51" customFormat="1" ht="18" customHeight="1" x14ac:dyDescent="0.25">
      <c r="A26" s="52">
        <v>4</v>
      </c>
      <c r="B26" s="57" t="str">
        <f>'Übersicht Schützen'!A5</f>
        <v>Kassens Marie</v>
      </c>
      <c r="C26" s="89" t="str">
        <f>'Übersicht Schützen'!B5</f>
        <v>SV Esterwegen</v>
      </c>
      <c r="D26" s="58">
        <f>'Übersicht Schützen'!C5</f>
        <v>382.6</v>
      </c>
      <c r="E26" s="42">
        <f>'Übersicht Schützen'!D5</f>
        <v>385.2</v>
      </c>
      <c r="F26" s="42">
        <f>'Übersicht Schützen'!E5</f>
        <v>391</v>
      </c>
      <c r="G26" s="42">
        <f>'Übersicht Schützen'!F5</f>
        <v>377.5</v>
      </c>
      <c r="H26" s="42">
        <f>'Übersicht Schützen'!G5</f>
        <v>389.8</v>
      </c>
      <c r="I26" s="42">
        <f>'Übersicht Schützen'!H5</f>
        <v>0</v>
      </c>
      <c r="J26" s="59">
        <f>'Übersicht Schützen'!I5</f>
        <v>385.21999999999997</v>
      </c>
      <c r="K26" s="42">
        <f t="shared" si="7"/>
        <v>1926.1</v>
      </c>
      <c r="L26" s="42">
        <f>'Übersicht Schützen'!L5</f>
        <v>395.6</v>
      </c>
      <c r="M26" s="42">
        <f>'Übersicht Schützen'!M5</f>
        <v>386</v>
      </c>
      <c r="N26" s="42">
        <f>'Übersicht Schützen'!N5</f>
        <v>381.8</v>
      </c>
      <c r="O26" s="42">
        <f>'Übersicht Schützen'!O5</f>
        <v>369.7</v>
      </c>
      <c r="P26" s="42">
        <f>'Übersicht Schützen'!P5</f>
        <v>392.3</v>
      </c>
      <c r="Q26" s="42">
        <f>'Übersicht Schützen'!Q5</f>
        <v>0</v>
      </c>
      <c r="R26" s="59">
        <f>'Übersicht Schützen'!R5</f>
        <v>385.08000000000004</v>
      </c>
      <c r="S26" s="42">
        <f t="shared" si="5"/>
        <v>1925.4</v>
      </c>
      <c r="T26" s="59">
        <f>'Übersicht Schützen'!U5</f>
        <v>385.15</v>
      </c>
      <c r="U26" s="42">
        <f t="shared" si="6"/>
        <v>3851.5</v>
      </c>
      <c r="V26" s="42">
        <f t="shared" si="8"/>
        <v>-55.199999999999818</v>
      </c>
    </row>
    <row r="27" spans="1:22" s="51" customFormat="1" ht="18" customHeight="1" x14ac:dyDescent="0.25">
      <c r="A27" s="43">
        <v>5</v>
      </c>
      <c r="B27" s="54" t="str">
        <f>'Übersicht Schützen'!A6</f>
        <v>Lindemann Rita</v>
      </c>
      <c r="C27" s="88" t="str">
        <f>'Übersicht Schützen'!B6</f>
        <v>SV Rastdorf</v>
      </c>
      <c r="D27" s="55">
        <f>'Übersicht Schützen'!C6</f>
        <v>388.8</v>
      </c>
      <c r="E27" s="38">
        <f>'Übersicht Schützen'!D6</f>
        <v>390.3</v>
      </c>
      <c r="F27" s="38">
        <f>'Übersicht Schützen'!E6</f>
        <v>384.9</v>
      </c>
      <c r="G27" s="38">
        <f>'Übersicht Schützen'!F6</f>
        <v>385.6</v>
      </c>
      <c r="H27" s="38">
        <f>'Übersicht Schützen'!G6</f>
        <v>381.3</v>
      </c>
      <c r="I27" s="38">
        <f>'Übersicht Schützen'!H6</f>
        <v>0</v>
      </c>
      <c r="J27" s="56">
        <f>'Übersicht Schützen'!I6</f>
        <v>386.17999999999995</v>
      </c>
      <c r="K27" s="38">
        <f t="shared" si="7"/>
        <v>1930.8999999999999</v>
      </c>
      <c r="L27" s="38">
        <f>'Übersicht Schützen'!L6</f>
        <v>377.2</v>
      </c>
      <c r="M27" s="38">
        <f>'Übersicht Schützen'!M6</f>
        <v>378.6</v>
      </c>
      <c r="N27" s="38">
        <f>'Übersicht Schützen'!N6</f>
        <v>387.1</v>
      </c>
      <c r="O27" s="38">
        <f>'Übersicht Schützen'!O6</f>
        <v>382.3</v>
      </c>
      <c r="P27" s="38">
        <f>'Übersicht Schützen'!P6</f>
        <v>376.6</v>
      </c>
      <c r="Q27" s="38">
        <f>'Übersicht Schützen'!Q6</f>
        <v>0</v>
      </c>
      <c r="R27" s="56">
        <f>'Übersicht Schützen'!R6</f>
        <v>380.36</v>
      </c>
      <c r="S27" s="38">
        <f t="shared" si="5"/>
        <v>1901.8000000000002</v>
      </c>
      <c r="T27" s="56">
        <f>'Übersicht Schützen'!U6</f>
        <v>383.27</v>
      </c>
      <c r="U27" s="38">
        <f t="shared" si="6"/>
        <v>3832.7</v>
      </c>
      <c r="V27" s="38">
        <f t="shared" si="8"/>
        <v>-18.800000000000182</v>
      </c>
    </row>
    <row r="28" spans="1:22" s="51" customFormat="1" ht="18" customHeight="1" x14ac:dyDescent="0.25">
      <c r="A28" s="29">
        <v>6</v>
      </c>
      <c r="B28" s="57" t="str">
        <f>'Übersicht Schützen'!A7</f>
        <v xml:space="preserve">Temmen Anna </v>
      </c>
      <c r="C28" s="89" t="str">
        <f>'Übersicht Schützen'!B7</f>
        <v>SV Spahnharrenstätte</v>
      </c>
      <c r="D28" s="58">
        <f>'Übersicht Schützen'!C7</f>
        <v>387.7</v>
      </c>
      <c r="E28" s="42">
        <f>'Übersicht Schützen'!D7</f>
        <v>384</v>
      </c>
      <c r="F28" s="42">
        <f>'Übersicht Schützen'!E7</f>
        <v>375.1</v>
      </c>
      <c r="G28" s="42">
        <f>'Übersicht Schützen'!F7</f>
        <v>383</v>
      </c>
      <c r="H28" s="42">
        <f>'Übersicht Schützen'!G7</f>
        <v>383.6</v>
      </c>
      <c r="I28" s="42">
        <f>'Übersicht Schützen'!H7</f>
        <v>0</v>
      </c>
      <c r="J28" s="59">
        <f>'Übersicht Schützen'!I7</f>
        <v>382.68</v>
      </c>
      <c r="K28" s="42">
        <f t="shared" si="7"/>
        <v>1913.4</v>
      </c>
      <c r="L28" s="42">
        <f>'Übersicht Schützen'!L7</f>
        <v>376.2</v>
      </c>
      <c r="M28" s="42">
        <f>'Übersicht Schützen'!M7</f>
        <v>385.6</v>
      </c>
      <c r="N28" s="42">
        <f>'Übersicht Schützen'!N7</f>
        <v>395.1</v>
      </c>
      <c r="O28" s="42">
        <f>'Übersicht Schützen'!O7</f>
        <v>379.2</v>
      </c>
      <c r="P28" s="42">
        <f>'Übersicht Schützen'!P7</f>
        <v>382.1</v>
      </c>
      <c r="Q28" s="42">
        <f>'Übersicht Schützen'!Q7</f>
        <v>0</v>
      </c>
      <c r="R28" s="59">
        <f>'Übersicht Schützen'!R7</f>
        <v>383.64000000000004</v>
      </c>
      <c r="S28" s="42">
        <f t="shared" si="5"/>
        <v>1918.2000000000003</v>
      </c>
      <c r="T28" s="59">
        <f>'Übersicht Schützen'!U7</f>
        <v>383.15999999999997</v>
      </c>
      <c r="U28" s="42">
        <f t="shared" si="6"/>
        <v>3831.6000000000004</v>
      </c>
      <c r="V28" s="42">
        <f t="shared" si="8"/>
        <v>-1.0999999999994543</v>
      </c>
    </row>
    <row r="29" spans="1:22" s="51" customFormat="1" ht="18" customHeight="1" x14ac:dyDescent="0.25">
      <c r="A29" s="50">
        <v>7</v>
      </c>
      <c r="B29" s="54" t="str">
        <f>'Übersicht Schützen'!A8</f>
        <v>Hermes Dana</v>
      </c>
      <c r="C29" s="88" t="str">
        <f>'Übersicht Schützen'!B8</f>
        <v>SV Neubörger</v>
      </c>
      <c r="D29" s="55">
        <f>'Übersicht Schützen'!C8</f>
        <v>361.3</v>
      </c>
      <c r="E29" s="38">
        <f>'Übersicht Schützen'!D8</f>
        <v>380.5</v>
      </c>
      <c r="F29" s="38">
        <f>'Übersicht Schützen'!E8</f>
        <v>365.2</v>
      </c>
      <c r="G29" s="38">
        <f>'Übersicht Schützen'!F8</f>
        <v>362.7</v>
      </c>
      <c r="H29" s="38">
        <f>'Übersicht Schützen'!G8</f>
        <v>385.5</v>
      </c>
      <c r="I29" s="38">
        <f>'Übersicht Schützen'!H8</f>
        <v>0</v>
      </c>
      <c r="J29" s="56">
        <f>'Übersicht Schützen'!I8</f>
        <v>371.04</v>
      </c>
      <c r="K29" s="38">
        <f t="shared" si="7"/>
        <v>1855.2</v>
      </c>
      <c r="L29" s="38">
        <f>'Übersicht Schützen'!L8</f>
        <v>375.5</v>
      </c>
      <c r="M29" s="38">
        <f>'Übersicht Schützen'!M8</f>
        <v>379.9</v>
      </c>
      <c r="N29" s="38">
        <f>'Übersicht Schützen'!N8</f>
        <v>362.8</v>
      </c>
      <c r="O29" s="38">
        <f>'Übersicht Schützen'!O8</f>
        <v>367.1</v>
      </c>
      <c r="P29" s="38">
        <f>'Übersicht Schützen'!P8</f>
        <v>370.6</v>
      </c>
      <c r="Q29" s="38">
        <f>'Übersicht Schützen'!Q8</f>
        <v>0</v>
      </c>
      <c r="R29" s="56">
        <f>'Übersicht Schützen'!R8</f>
        <v>371.18</v>
      </c>
      <c r="S29" s="38">
        <f t="shared" si="5"/>
        <v>1855.9</v>
      </c>
      <c r="T29" s="56">
        <f>'Übersicht Schützen'!U8</f>
        <v>371.11</v>
      </c>
      <c r="U29" s="38">
        <f t="shared" si="6"/>
        <v>3711.1000000000004</v>
      </c>
      <c r="V29" s="38">
        <f t="shared" si="8"/>
        <v>-120.5</v>
      </c>
    </row>
    <row r="30" spans="1:22" s="51" customFormat="1" ht="18" customHeight="1" x14ac:dyDescent="0.25">
      <c r="A30" s="29">
        <v>8</v>
      </c>
      <c r="B30" s="57" t="str">
        <f>'Übersicht Schützen'!A9</f>
        <v xml:space="preserve">Brandt Mira </v>
      </c>
      <c r="C30" s="89" t="str">
        <f>'Übersicht Schützen'!B9</f>
        <v>SV Börgermoor</v>
      </c>
      <c r="D30" s="58">
        <f>'Übersicht Schützen'!C9</f>
        <v>367.5</v>
      </c>
      <c r="E30" s="42">
        <f>'Übersicht Schützen'!D9</f>
        <v>363.9</v>
      </c>
      <c r="F30" s="42">
        <f>'Übersicht Schützen'!E9</f>
        <v>347.7</v>
      </c>
      <c r="G30" s="42">
        <f>'Übersicht Schützen'!F9</f>
        <v>360.4</v>
      </c>
      <c r="H30" s="42">
        <f>'Übersicht Schützen'!G9</f>
        <v>371</v>
      </c>
      <c r="I30" s="42">
        <f>'Übersicht Schützen'!H9</f>
        <v>0</v>
      </c>
      <c r="J30" s="59">
        <f>'Übersicht Schützen'!I9</f>
        <v>362.1</v>
      </c>
      <c r="K30" s="42">
        <f t="shared" si="7"/>
        <v>1810.5</v>
      </c>
      <c r="L30" s="42">
        <f>'Übersicht Schützen'!L9</f>
        <v>361.1</v>
      </c>
      <c r="M30" s="42">
        <f>'Übersicht Schützen'!M9</f>
        <v>369.1</v>
      </c>
      <c r="N30" s="42">
        <f>'Übersicht Schützen'!N9</f>
        <v>371.7</v>
      </c>
      <c r="O30" s="42">
        <f>'Übersicht Schützen'!O9</f>
        <v>372.4</v>
      </c>
      <c r="P30" s="42">
        <f>'Übersicht Schützen'!P9</f>
        <v>371.2</v>
      </c>
      <c r="Q30" s="42">
        <f>'Übersicht Schützen'!Q9</f>
        <v>0</v>
      </c>
      <c r="R30" s="59">
        <f>'Übersicht Schützen'!R9</f>
        <v>369.1</v>
      </c>
      <c r="S30" s="42">
        <f t="shared" si="5"/>
        <v>1845.5000000000002</v>
      </c>
      <c r="T30" s="59">
        <f>'Übersicht Schützen'!U9</f>
        <v>365.59999999999997</v>
      </c>
      <c r="U30" s="42">
        <f t="shared" si="6"/>
        <v>3656</v>
      </c>
      <c r="V30" s="42">
        <f t="shared" si="8"/>
        <v>-55.100000000000364</v>
      </c>
    </row>
    <row r="31" spans="1:22" s="51" customFormat="1" ht="18" customHeight="1" x14ac:dyDescent="0.25">
      <c r="A31" s="43">
        <v>9</v>
      </c>
      <c r="B31" s="54" t="str">
        <f>'Übersicht Schützen'!A10</f>
        <v>Suhle Marie-Louise</v>
      </c>
      <c r="C31" s="88" t="str">
        <f>'Übersicht Schützen'!B10</f>
        <v>SV Esterwegen</v>
      </c>
      <c r="D31" s="55">
        <f>'Übersicht Schützen'!C10</f>
        <v>344.3</v>
      </c>
      <c r="E31" s="38">
        <f>'Übersicht Schützen'!D10</f>
        <v>348.2</v>
      </c>
      <c r="F31" s="38">
        <f>'Übersicht Schützen'!E10</f>
        <v>345.7</v>
      </c>
      <c r="G31" s="38">
        <f>'Übersicht Schützen'!F10</f>
        <v>346.4</v>
      </c>
      <c r="H31" s="38">
        <f>'Übersicht Schützen'!G10</f>
        <v>336</v>
      </c>
      <c r="I31" s="38">
        <f>'Übersicht Schützen'!H10</f>
        <v>0</v>
      </c>
      <c r="J31" s="56">
        <f>'Übersicht Schützen'!I10</f>
        <v>344.12</v>
      </c>
      <c r="K31" s="38">
        <f t="shared" si="7"/>
        <v>1720.6</v>
      </c>
      <c r="L31" s="38">
        <f>'Übersicht Schützen'!L10</f>
        <v>340.3</v>
      </c>
      <c r="M31" s="38">
        <f>'Übersicht Schützen'!M10</f>
        <v>351</v>
      </c>
      <c r="N31" s="38">
        <f>'Übersicht Schützen'!N10</f>
        <v>328.1</v>
      </c>
      <c r="O31" s="38">
        <f>'Übersicht Schützen'!O10</f>
        <v>353.1</v>
      </c>
      <c r="P31" s="38">
        <f>'Übersicht Schützen'!P10</f>
        <v>334</v>
      </c>
      <c r="Q31" s="38">
        <f>'Übersicht Schützen'!Q10</f>
        <v>0</v>
      </c>
      <c r="R31" s="56">
        <f>'Übersicht Schützen'!R10</f>
        <v>341.3</v>
      </c>
      <c r="S31" s="38">
        <f t="shared" si="5"/>
        <v>1706.5</v>
      </c>
      <c r="T31" s="56">
        <f>'Übersicht Schützen'!U10</f>
        <v>342.71</v>
      </c>
      <c r="U31" s="38">
        <f t="shared" si="6"/>
        <v>3427.1</v>
      </c>
      <c r="V31" s="38">
        <f t="shared" si="8"/>
        <v>-228.90000000000009</v>
      </c>
    </row>
    <row r="32" spans="1:22" s="51" customFormat="1" ht="18" customHeight="1" x14ac:dyDescent="0.25">
      <c r="A32" s="52">
        <v>10</v>
      </c>
      <c r="B32" s="57" t="str">
        <f>'Übersicht Schützen'!A11</f>
        <v>Feldhaus Vanessa</v>
      </c>
      <c r="C32" s="89" t="str">
        <f>'Übersicht Schützen'!B11</f>
        <v>SV Lähden</v>
      </c>
      <c r="D32" s="58">
        <f>'Übersicht Schützen'!C11</f>
        <v>326.3</v>
      </c>
      <c r="E32" s="42">
        <f>'Übersicht Schützen'!D11</f>
        <v>333</v>
      </c>
      <c r="F32" s="42">
        <f>'Übersicht Schützen'!E11</f>
        <v>315.60000000000002</v>
      </c>
      <c r="G32" s="42">
        <f>'Übersicht Schützen'!F11</f>
        <v>342.9</v>
      </c>
      <c r="H32" s="42">
        <f>'Übersicht Schützen'!G11</f>
        <v>337.8</v>
      </c>
      <c r="I32" s="42">
        <f>'Übersicht Schützen'!H11</f>
        <v>0</v>
      </c>
      <c r="J32" s="59">
        <f>'Übersicht Schützen'!I11</f>
        <v>331.12</v>
      </c>
      <c r="K32" s="42">
        <f t="shared" si="7"/>
        <v>1655.6</v>
      </c>
      <c r="L32" s="42">
        <f>'Übersicht Schützen'!L11</f>
        <v>323.2</v>
      </c>
      <c r="M32" s="42">
        <f>'Übersicht Schützen'!M11</f>
        <v>358.4</v>
      </c>
      <c r="N32" s="42">
        <f>'Übersicht Schützen'!N11</f>
        <v>340.6</v>
      </c>
      <c r="O32" s="42">
        <f>'Übersicht Schützen'!O11</f>
        <v>336.1</v>
      </c>
      <c r="P32" s="42">
        <f>'Übersicht Schützen'!P11</f>
        <v>327.5</v>
      </c>
      <c r="Q32" s="42">
        <f>'Übersicht Schützen'!Q11</f>
        <v>0</v>
      </c>
      <c r="R32" s="59">
        <f>'Übersicht Schützen'!R11</f>
        <v>337.15999999999997</v>
      </c>
      <c r="S32" s="42">
        <f t="shared" si="5"/>
        <v>1685.8</v>
      </c>
      <c r="T32" s="59">
        <f>'Übersicht Schützen'!U11</f>
        <v>334.14</v>
      </c>
      <c r="U32" s="42">
        <f t="shared" si="6"/>
        <v>3341.3999999999996</v>
      </c>
      <c r="V32" s="42">
        <f t="shared" si="8"/>
        <v>-85.700000000000273</v>
      </c>
    </row>
    <row r="33" spans="1:44" s="51" customFormat="1" ht="18" customHeight="1" x14ac:dyDescent="0.25">
      <c r="A33" s="50">
        <v>11</v>
      </c>
      <c r="B33" s="54" t="str">
        <f>'Übersicht Schützen'!A12</f>
        <v>Runde Florian</v>
      </c>
      <c r="C33" s="88" t="str">
        <f>'Übersicht Schützen'!B12</f>
        <v>SV Spahnharrenstätte</v>
      </c>
      <c r="D33" s="55">
        <f>'Übersicht Schützen'!C12</f>
        <v>283.89999999999998</v>
      </c>
      <c r="E33" s="38">
        <f>'Übersicht Schützen'!D12</f>
        <v>352.1</v>
      </c>
      <c r="F33" s="38">
        <f>'Übersicht Schützen'!E12</f>
        <v>328.4</v>
      </c>
      <c r="G33" s="38">
        <f>'Übersicht Schützen'!F12</f>
        <v>340.6</v>
      </c>
      <c r="H33" s="38">
        <f>'Übersicht Schützen'!G12</f>
        <v>340.7</v>
      </c>
      <c r="I33" s="38">
        <f>'Übersicht Schützen'!H12</f>
        <v>0</v>
      </c>
      <c r="J33" s="56">
        <f>'Übersicht Schützen'!I12</f>
        <v>329.14</v>
      </c>
      <c r="K33" s="38">
        <f t="shared" si="7"/>
        <v>1645.7</v>
      </c>
      <c r="L33" s="38">
        <f>'Übersicht Schützen'!L12</f>
        <v>321.10000000000002</v>
      </c>
      <c r="M33" s="38">
        <f>'Übersicht Schützen'!M12</f>
        <v>341.3</v>
      </c>
      <c r="N33" s="38">
        <f>'Übersicht Schützen'!N12</f>
        <v>337</v>
      </c>
      <c r="O33" s="38">
        <f>'Übersicht Schützen'!O12</f>
        <v>335.9</v>
      </c>
      <c r="P33" s="38">
        <f>'Übersicht Schützen'!P12</f>
        <v>338.2</v>
      </c>
      <c r="Q33" s="38">
        <f>'Übersicht Schützen'!Q12</f>
        <v>0</v>
      </c>
      <c r="R33" s="56">
        <f>'Übersicht Schützen'!R12</f>
        <v>334.70000000000005</v>
      </c>
      <c r="S33" s="38">
        <f t="shared" si="5"/>
        <v>1673.5000000000002</v>
      </c>
      <c r="T33" s="56">
        <f>'Übersicht Schützen'!U12</f>
        <v>331.92</v>
      </c>
      <c r="U33" s="38">
        <f t="shared" si="6"/>
        <v>3319.2000000000003</v>
      </c>
      <c r="V33" s="38">
        <f t="shared" si="8"/>
        <v>-22.199999999999363</v>
      </c>
    </row>
    <row r="34" spans="1:44" s="51" customFormat="1" ht="18" customHeight="1" x14ac:dyDescent="0.25">
      <c r="A34" s="29">
        <v>12</v>
      </c>
      <c r="B34" s="57" t="str">
        <f>'Übersicht Schützen'!A13</f>
        <v xml:space="preserve">Hamann Natascha </v>
      </c>
      <c r="C34" s="89" t="str">
        <f>'Übersicht Schützen'!B13</f>
        <v>SV Rastdorf</v>
      </c>
      <c r="D34" s="58">
        <f>'Übersicht Schützen'!C13</f>
        <v>339.8</v>
      </c>
      <c r="E34" s="42">
        <f>'Übersicht Schützen'!D13</f>
        <v>289.89999999999998</v>
      </c>
      <c r="F34" s="42">
        <f>'Übersicht Schützen'!E13</f>
        <v>351.6</v>
      </c>
      <c r="G34" s="42">
        <f>'Übersicht Schützen'!F13</f>
        <v>341.2</v>
      </c>
      <c r="H34" s="42">
        <f>'Übersicht Schützen'!G13</f>
        <v>310.39999999999998</v>
      </c>
      <c r="I34" s="42">
        <f>'Übersicht Schützen'!H13</f>
        <v>0</v>
      </c>
      <c r="J34" s="59">
        <f>'Übersicht Schützen'!I13</f>
        <v>326.58000000000004</v>
      </c>
      <c r="K34" s="42">
        <f t="shared" si="7"/>
        <v>1632.9</v>
      </c>
      <c r="L34" s="42">
        <f>'Übersicht Schützen'!L13</f>
        <v>329</v>
      </c>
      <c r="M34" s="42">
        <f>'Übersicht Schützen'!M13</f>
        <v>334.3</v>
      </c>
      <c r="N34" s="42">
        <f>'Übersicht Schützen'!N13</f>
        <v>341.7</v>
      </c>
      <c r="O34" s="42">
        <f>'Übersicht Schützen'!O13</f>
        <v>324.7</v>
      </c>
      <c r="P34" s="42">
        <f>'Übersicht Schützen'!P13</f>
        <v>354.6</v>
      </c>
      <c r="Q34" s="42">
        <f>'Übersicht Schützen'!Q13</f>
        <v>0</v>
      </c>
      <c r="R34" s="59">
        <f>'Übersicht Schützen'!R13</f>
        <v>336.86</v>
      </c>
      <c r="S34" s="42">
        <f t="shared" si="5"/>
        <v>1684.3000000000002</v>
      </c>
      <c r="T34" s="59">
        <f>'Übersicht Schützen'!U13</f>
        <v>331.71999999999997</v>
      </c>
      <c r="U34" s="42">
        <f t="shared" si="6"/>
        <v>3317.2000000000003</v>
      </c>
      <c r="V34" s="42">
        <f t="shared" si="8"/>
        <v>-2</v>
      </c>
    </row>
    <row r="35" spans="1:44" s="51" customFormat="1" ht="18" customHeight="1" x14ac:dyDescent="0.25">
      <c r="A35" s="50">
        <v>13</v>
      </c>
      <c r="B35" s="54" t="str">
        <f>'Übersicht Schützen'!A14</f>
        <v>Feldhaus Celien</v>
      </c>
      <c r="C35" s="88" t="str">
        <f>'Übersicht Schützen'!B14</f>
        <v>SV Lähden</v>
      </c>
      <c r="D35" s="55">
        <f>'Übersicht Schützen'!C14</f>
        <v>350.2</v>
      </c>
      <c r="E35" s="38">
        <f>'Übersicht Schützen'!D14</f>
        <v>381.8</v>
      </c>
      <c r="F35" s="38">
        <f>'Übersicht Schützen'!E14</f>
        <v>354.8</v>
      </c>
      <c r="G35" s="38">
        <f>'Übersicht Schützen'!F14</f>
        <v>358.1</v>
      </c>
      <c r="H35" s="38">
        <f>'Übersicht Schützen'!G14</f>
        <v>384.2</v>
      </c>
      <c r="I35" s="38">
        <f>'Übersicht Schützen'!H14</f>
        <v>0</v>
      </c>
      <c r="J35" s="56">
        <f>'Übersicht Schützen'!I14</f>
        <v>365.82000000000005</v>
      </c>
      <c r="K35" s="38">
        <f t="shared" si="7"/>
        <v>1829.1000000000001</v>
      </c>
      <c r="L35" s="38">
        <f>'Übersicht Schützen'!L14</f>
        <v>367.2</v>
      </c>
      <c r="M35" s="38">
        <f>'Übersicht Schützen'!M14</f>
        <v>367.4</v>
      </c>
      <c r="N35" s="38">
        <f>'Übersicht Schützen'!N14</f>
        <v>0</v>
      </c>
      <c r="O35" s="38">
        <f>'Übersicht Schützen'!O14</f>
        <v>351.5</v>
      </c>
      <c r="P35" s="38">
        <f>'Übersicht Schützen'!P14</f>
        <v>369.4</v>
      </c>
      <c r="Q35" s="38">
        <f>'Übersicht Schützen'!Q14</f>
        <v>0</v>
      </c>
      <c r="R35" s="56">
        <f>'Übersicht Schützen'!R14</f>
        <v>363.875</v>
      </c>
      <c r="S35" s="38">
        <f t="shared" si="5"/>
        <v>1455.5</v>
      </c>
      <c r="T35" s="56">
        <f>'Übersicht Schützen'!U14</f>
        <v>364.95555555555558</v>
      </c>
      <c r="U35" s="38">
        <f t="shared" si="6"/>
        <v>3284.6000000000004</v>
      </c>
      <c r="V35" s="38">
        <f t="shared" si="8"/>
        <v>-32.599999999999909</v>
      </c>
    </row>
    <row r="36" spans="1:44" s="51" customFormat="1" ht="18" customHeight="1" x14ac:dyDescent="0.25">
      <c r="A36" s="52">
        <v>14</v>
      </c>
      <c r="B36" s="57" t="str">
        <f>'Übersicht Schützen'!A15</f>
        <v xml:space="preserve">Jansen Lara </v>
      </c>
      <c r="C36" s="89" t="str">
        <f>'Übersicht Schützen'!B15</f>
        <v>SV Spahnharrenstätte</v>
      </c>
      <c r="D36" s="58">
        <f>'Übersicht Schützen'!C15</f>
        <v>335.5</v>
      </c>
      <c r="E36" s="42">
        <f>'Übersicht Schützen'!D15</f>
        <v>341.9</v>
      </c>
      <c r="F36" s="42">
        <f>'Übersicht Schützen'!E15</f>
        <v>326.60000000000002</v>
      </c>
      <c r="G36" s="42">
        <f>'Übersicht Schützen'!F15</f>
        <v>337.6</v>
      </c>
      <c r="H36" s="42">
        <f>'Übersicht Schützen'!G15</f>
        <v>312.3</v>
      </c>
      <c r="I36" s="42">
        <f>'Übersicht Schützen'!H15</f>
        <v>0</v>
      </c>
      <c r="J36" s="59">
        <f>'Übersicht Schützen'!I15</f>
        <v>330.78</v>
      </c>
      <c r="K36" s="42">
        <f t="shared" si="7"/>
        <v>1653.8999999999999</v>
      </c>
      <c r="L36" s="42">
        <f>'Übersicht Schützen'!L15</f>
        <v>324.2</v>
      </c>
      <c r="M36" s="42">
        <f>'Übersicht Schützen'!M15</f>
        <v>305.10000000000002</v>
      </c>
      <c r="N36" s="42">
        <f>'Übersicht Schützen'!N15</f>
        <v>323</v>
      </c>
      <c r="O36" s="42">
        <f>'Übersicht Schützen'!O15</f>
        <v>325.89999999999998</v>
      </c>
      <c r="P36" s="42">
        <f>'Übersicht Schützen'!P15</f>
        <v>317.5</v>
      </c>
      <c r="Q36" s="42">
        <f>'Übersicht Schützen'!Q15</f>
        <v>0</v>
      </c>
      <c r="R36" s="59">
        <f>'Übersicht Schützen'!R15</f>
        <v>319.14</v>
      </c>
      <c r="S36" s="42">
        <f t="shared" si="5"/>
        <v>1595.6999999999998</v>
      </c>
      <c r="T36" s="59">
        <f>'Übersicht Schützen'!U15</f>
        <v>324.95999999999998</v>
      </c>
      <c r="U36" s="42">
        <f t="shared" si="6"/>
        <v>3249.5999999999995</v>
      </c>
      <c r="V36" s="42">
        <f t="shared" si="8"/>
        <v>-35.000000000000909</v>
      </c>
    </row>
    <row r="37" spans="1:44" s="51" customFormat="1" ht="18" customHeight="1" x14ac:dyDescent="0.25">
      <c r="A37" s="43">
        <v>15</v>
      </c>
      <c r="B37" s="54" t="str">
        <f>'Übersicht Schützen'!A16</f>
        <v>Korte Niklas</v>
      </c>
      <c r="C37" s="88" t="str">
        <f>'Übersicht Schützen'!B16</f>
        <v>SV Esterwegen</v>
      </c>
      <c r="D37" s="55">
        <f>'Übersicht Schützen'!C16</f>
        <v>335.9</v>
      </c>
      <c r="E37" s="38">
        <f>'Übersicht Schützen'!D16</f>
        <v>348.5</v>
      </c>
      <c r="F37" s="38">
        <f>'Übersicht Schützen'!E16</f>
        <v>377</v>
      </c>
      <c r="G37" s="38">
        <f>'Übersicht Schützen'!F16</f>
        <v>355.5</v>
      </c>
      <c r="H37" s="38">
        <f>'Übersicht Schützen'!G16</f>
        <v>341.7</v>
      </c>
      <c r="I37" s="38">
        <f>'Übersicht Schützen'!H16</f>
        <v>0</v>
      </c>
      <c r="J37" s="56">
        <f>'Übersicht Schützen'!I16</f>
        <v>351.72</v>
      </c>
      <c r="K37" s="38">
        <f t="shared" si="7"/>
        <v>1758.6000000000001</v>
      </c>
      <c r="L37" s="38">
        <f>'Übersicht Schützen'!L16</f>
        <v>364.9</v>
      </c>
      <c r="M37" s="38">
        <f>'Übersicht Schützen'!M16</f>
        <v>359.3</v>
      </c>
      <c r="N37" s="38">
        <f>'Übersicht Schützen'!N16</f>
        <v>363.2</v>
      </c>
      <c r="O37" s="38">
        <f>'Übersicht Schützen'!O16</f>
        <v>0</v>
      </c>
      <c r="P37" s="38">
        <f>'Übersicht Schützen'!P16</f>
        <v>358.7</v>
      </c>
      <c r="Q37" s="38">
        <f>'Übersicht Schützen'!Q16</f>
        <v>0</v>
      </c>
      <c r="R37" s="56">
        <f>'Übersicht Schützen'!R16</f>
        <v>361.52500000000003</v>
      </c>
      <c r="S37" s="38">
        <f t="shared" si="5"/>
        <v>1446.1000000000001</v>
      </c>
      <c r="T37" s="56">
        <f>'Übersicht Schützen'!U16</f>
        <v>356.07777777777778</v>
      </c>
      <c r="U37" s="38">
        <f t="shared" si="6"/>
        <v>3204.7000000000003</v>
      </c>
      <c r="V37" s="38">
        <f t="shared" si="8"/>
        <v>-44.899999999999181</v>
      </c>
    </row>
    <row r="38" spans="1:44" s="51" customFormat="1" ht="18" customHeight="1" x14ac:dyDescent="0.25">
      <c r="A38" s="29">
        <v>16</v>
      </c>
      <c r="B38" s="57" t="str">
        <f>'Übersicht Schützen'!A17</f>
        <v>Sievers Christoph</v>
      </c>
      <c r="C38" s="89" t="str">
        <f>'Übersicht Schützen'!B17</f>
        <v>SV Börgerwald</v>
      </c>
      <c r="D38" s="58">
        <f>'Übersicht Schützen'!C17</f>
        <v>342.3</v>
      </c>
      <c r="E38" s="42">
        <f>'Übersicht Schützen'!D17</f>
        <v>342</v>
      </c>
      <c r="F38" s="42">
        <f>'Übersicht Schützen'!E17</f>
        <v>349.1</v>
      </c>
      <c r="G38" s="42">
        <f>'Übersicht Schützen'!F17</f>
        <v>341.5</v>
      </c>
      <c r="H38" s="42">
        <f>'Übersicht Schützen'!G17</f>
        <v>352.6</v>
      </c>
      <c r="I38" s="42">
        <f>'Übersicht Schützen'!H17</f>
        <v>0</v>
      </c>
      <c r="J38" s="59">
        <f>'Übersicht Schützen'!I17</f>
        <v>345.5</v>
      </c>
      <c r="K38" s="42">
        <f t="shared" si="7"/>
        <v>1727.5</v>
      </c>
      <c r="L38" s="42">
        <f>'Übersicht Schützen'!L17</f>
        <v>324.10000000000002</v>
      </c>
      <c r="M38" s="42">
        <f>'Übersicht Schützen'!M17</f>
        <v>355.1</v>
      </c>
      <c r="N38" s="42">
        <f>'Übersicht Schützen'!N17</f>
        <v>0</v>
      </c>
      <c r="O38" s="42">
        <f>'Übersicht Schützen'!O17</f>
        <v>364.2</v>
      </c>
      <c r="P38" s="42">
        <f>'Übersicht Schützen'!P17</f>
        <v>362.1</v>
      </c>
      <c r="Q38" s="42">
        <f>'Übersicht Schützen'!Q17</f>
        <v>0</v>
      </c>
      <c r="R38" s="59">
        <f>'Übersicht Schützen'!R17</f>
        <v>351.375</v>
      </c>
      <c r="S38" s="42">
        <f t="shared" si="5"/>
        <v>1405.5</v>
      </c>
      <c r="T38" s="59">
        <f>'Übersicht Schützen'!U17</f>
        <v>348.11111111111109</v>
      </c>
      <c r="U38" s="42">
        <f t="shared" si="6"/>
        <v>3133</v>
      </c>
      <c r="V38" s="42">
        <f t="shared" si="8"/>
        <v>-71.700000000000273</v>
      </c>
    </row>
    <row r="39" spans="1:44" s="51" customFormat="1" ht="18" customHeight="1" x14ac:dyDescent="0.25">
      <c r="A39" s="50">
        <v>17</v>
      </c>
      <c r="B39" s="54" t="str">
        <f>'Übersicht Schützen'!A18</f>
        <v>Wilken Noah</v>
      </c>
      <c r="C39" s="88" t="str">
        <f>'Übersicht Schützen'!B18</f>
        <v>SV Lahn</v>
      </c>
      <c r="D39" s="55">
        <f>'Übersicht Schützen'!C18</f>
        <v>308.60000000000002</v>
      </c>
      <c r="E39" s="38">
        <f>'Übersicht Schützen'!D18</f>
        <v>341.3</v>
      </c>
      <c r="F39" s="38">
        <f>'Übersicht Schützen'!E18</f>
        <v>333.8</v>
      </c>
      <c r="G39" s="38">
        <f>'Übersicht Schützen'!F18</f>
        <v>327.5</v>
      </c>
      <c r="H39" s="38">
        <f>'Übersicht Schützen'!G18</f>
        <v>326</v>
      </c>
      <c r="I39" s="38">
        <f>'Übersicht Schützen'!H18</f>
        <v>0</v>
      </c>
      <c r="J39" s="56">
        <f>'Übersicht Schützen'!I18</f>
        <v>327.44</v>
      </c>
      <c r="K39" s="38">
        <f t="shared" si="7"/>
        <v>1637.2</v>
      </c>
      <c r="L39" s="38">
        <f>'Übersicht Schützen'!L18</f>
        <v>321.10000000000002</v>
      </c>
      <c r="M39" s="38">
        <f>'Übersicht Schützen'!M18</f>
        <v>301.60000000000002</v>
      </c>
      <c r="N39" s="38">
        <f>'Übersicht Schützen'!N18</f>
        <v>330.5</v>
      </c>
      <c r="O39" s="38">
        <f>'Übersicht Schützen'!O18</f>
        <v>0</v>
      </c>
      <c r="P39" s="38">
        <f>'Übersicht Schützen'!P18</f>
        <v>329.6</v>
      </c>
      <c r="Q39" s="38">
        <f>'Übersicht Schützen'!Q18</f>
        <v>0</v>
      </c>
      <c r="R39" s="56">
        <f>'Übersicht Schützen'!R18</f>
        <v>320.70000000000005</v>
      </c>
      <c r="S39" s="38">
        <f t="shared" si="5"/>
        <v>1282.8000000000002</v>
      </c>
      <c r="T39" s="56">
        <f>'Übersicht Schützen'!U18</f>
        <v>324.44444444444446</v>
      </c>
      <c r="U39" s="38">
        <f t="shared" si="6"/>
        <v>2920</v>
      </c>
      <c r="V39" s="38">
        <f t="shared" si="8"/>
        <v>-213</v>
      </c>
    </row>
    <row r="40" spans="1:44" s="51" customFormat="1" ht="18" customHeight="1" x14ac:dyDescent="0.25">
      <c r="A40" s="29">
        <v>18</v>
      </c>
      <c r="B40" s="57" t="str">
        <f>'Übersicht Schützen'!A19</f>
        <v>Kuper Antonia</v>
      </c>
      <c r="C40" s="89" t="str">
        <f>'Übersicht Schützen'!B19</f>
        <v>SV Breddenberg</v>
      </c>
      <c r="D40" s="58">
        <f>'Übersicht Schützen'!C19</f>
        <v>311.10000000000002</v>
      </c>
      <c r="E40" s="42">
        <f>'Übersicht Schützen'!D19</f>
        <v>309.8</v>
      </c>
      <c r="F40" s="42">
        <f>'Übersicht Schützen'!E19</f>
        <v>328</v>
      </c>
      <c r="G40" s="42">
        <f>'Übersicht Schützen'!F19</f>
        <v>304.7</v>
      </c>
      <c r="H40" s="42">
        <f>'Übersicht Schützen'!G19</f>
        <v>307.2</v>
      </c>
      <c r="I40" s="42">
        <f>'Übersicht Schützen'!H19</f>
        <v>0</v>
      </c>
      <c r="J40" s="59">
        <f>'Übersicht Schützen'!I19</f>
        <v>312.16000000000003</v>
      </c>
      <c r="K40" s="42">
        <f t="shared" si="7"/>
        <v>1560.8000000000002</v>
      </c>
      <c r="L40" s="42">
        <f>'Übersicht Schützen'!L19</f>
        <v>316.5</v>
      </c>
      <c r="M40" s="42">
        <f>'Übersicht Schützen'!M19</f>
        <v>303.60000000000002</v>
      </c>
      <c r="N40" s="42">
        <f>'Übersicht Schützen'!N19</f>
        <v>301.2</v>
      </c>
      <c r="O40" s="42">
        <f>'Übersicht Schützen'!O19</f>
        <v>311.5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308.2</v>
      </c>
      <c r="S40" s="42">
        <f t="shared" si="5"/>
        <v>1232.8</v>
      </c>
      <c r="T40" s="59">
        <f>'Übersicht Schützen'!U19</f>
        <v>310.39999999999998</v>
      </c>
      <c r="U40" s="42">
        <f t="shared" si="6"/>
        <v>2793.6000000000004</v>
      </c>
      <c r="V40" s="42">
        <f t="shared" si="8"/>
        <v>-126.39999999999964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Strüwing Inja</v>
      </c>
      <c r="C41" s="88" t="str">
        <f>'Übersicht Schützen'!B20</f>
        <v>SV Lähden</v>
      </c>
      <c r="D41" s="55">
        <f>'Übersicht Schützen'!C20</f>
        <v>387.5</v>
      </c>
      <c r="E41" s="38">
        <f>'Übersicht Schützen'!D20</f>
        <v>401</v>
      </c>
      <c r="F41" s="38">
        <f>'Übersicht Schützen'!E20</f>
        <v>390.6</v>
      </c>
      <c r="G41" s="38">
        <f>'Übersicht Schützen'!F20</f>
        <v>386</v>
      </c>
      <c r="H41" s="38">
        <f>'Übersicht Schützen'!G20</f>
        <v>391.5</v>
      </c>
      <c r="I41" s="38">
        <f>'Übersicht Schützen'!H20</f>
        <v>0</v>
      </c>
      <c r="J41" s="56">
        <f>'Übersicht Schützen'!I20</f>
        <v>391.32</v>
      </c>
      <c r="K41" s="38">
        <f t="shared" si="7"/>
        <v>1956.6</v>
      </c>
      <c r="L41" s="38">
        <f>'Übersicht Schützen'!L20</f>
        <v>0</v>
      </c>
      <c r="M41" s="38">
        <f>'Übersicht Schützen'!M20</f>
        <v>391</v>
      </c>
      <c r="N41" s="38">
        <f>'Übersicht Schützen'!N20</f>
        <v>383.9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387.45</v>
      </c>
      <c r="S41" s="38">
        <f t="shared" si="5"/>
        <v>774.9</v>
      </c>
      <c r="T41" s="56">
        <f>'Übersicht Schützen'!U20</f>
        <v>390.21428571428572</v>
      </c>
      <c r="U41" s="38">
        <f t="shared" si="6"/>
        <v>2731.5</v>
      </c>
      <c r="V41" s="38">
        <f t="shared" si="8"/>
        <v>-62.100000000000364</v>
      </c>
    </row>
    <row r="42" spans="1:44" s="51" customFormat="1" ht="18" customHeight="1" x14ac:dyDescent="0.25">
      <c r="A42" s="52">
        <v>20</v>
      </c>
      <c r="B42" s="57" t="str">
        <f>'Übersicht Schützen'!A21</f>
        <v>Meyer Elisa</v>
      </c>
      <c r="C42" s="89" t="str">
        <f>'Übersicht Schützen'!B21</f>
        <v>SV Esterwegen</v>
      </c>
      <c r="D42" s="58">
        <f>'Übersicht Schützen'!C21</f>
        <v>0</v>
      </c>
      <c r="E42" s="42">
        <f>'Übersicht Schützen'!D21</f>
        <v>316.8</v>
      </c>
      <c r="F42" s="42">
        <f>'Übersicht Schützen'!E21</f>
        <v>302.7</v>
      </c>
      <c r="G42" s="42">
        <f>'Übersicht Schützen'!F21</f>
        <v>343.5</v>
      </c>
      <c r="H42" s="42">
        <f>'Übersicht Schützen'!G21</f>
        <v>331.8</v>
      </c>
      <c r="I42" s="42">
        <f>'Übersicht Schützen'!H21</f>
        <v>0</v>
      </c>
      <c r="J42" s="59">
        <f>'Übersicht Schützen'!I21</f>
        <v>323.7</v>
      </c>
      <c r="K42" s="42">
        <f t="shared" si="7"/>
        <v>1294.8</v>
      </c>
      <c r="L42" s="42">
        <f>'Übersicht Schützen'!L21</f>
        <v>332.1</v>
      </c>
      <c r="M42" s="42">
        <f>'Übersicht Schützen'!M21</f>
        <v>355.2</v>
      </c>
      <c r="N42" s="42">
        <f>'Übersicht Schützen'!N21</f>
        <v>332</v>
      </c>
      <c r="O42" s="42">
        <f>'Übersicht Schützen'!O21</f>
        <v>337.2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339.125</v>
      </c>
      <c r="S42" s="42">
        <f t="shared" si="5"/>
        <v>1356.5</v>
      </c>
      <c r="T42" s="59">
        <f>'Übersicht Schützen'!U21</f>
        <v>331.41250000000002</v>
      </c>
      <c r="U42" s="42">
        <f t="shared" si="6"/>
        <v>2651.3</v>
      </c>
      <c r="V42" s="42">
        <f t="shared" si="8"/>
        <v>-80.199999999999818</v>
      </c>
    </row>
    <row r="43" spans="1:44" s="51" customFormat="1" ht="18" customHeight="1" x14ac:dyDescent="0.25">
      <c r="A43" s="50">
        <v>21</v>
      </c>
      <c r="B43" s="54" t="str">
        <f>'Übersicht Schützen'!A22</f>
        <v>Kuper Leon</v>
      </c>
      <c r="C43" s="88" t="str">
        <f>'Übersicht Schützen'!B22</f>
        <v>SV Breddenberg</v>
      </c>
      <c r="D43" s="55">
        <f>'Übersicht Schützen'!C22</f>
        <v>317.39999999999998</v>
      </c>
      <c r="E43" s="38">
        <f>'Übersicht Schützen'!D22</f>
        <v>322.89999999999998</v>
      </c>
      <c r="F43" s="38">
        <f>'Übersicht Schützen'!E22</f>
        <v>308.2</v>
      </c>
      <c r="G43" s="38">
        <f>'Übersicht Schützen'!F22</f>
        <v>0</v>
      </c>
      <c r="H43" s="38">
        <f>'Übersicht Schützen'!G22</f>
        <v>324</v>
      </c>
      <c r="I43" s="38">
        <f>'Übersicht Schützen'!H22</f>
        <v>0</v>
      </c>
      <c r="J43" s="56">
        <f>'Übersicht Schützen'!I22</f>
        <v>318.125</v>
      </c>
      <c r="K43" s="38">
        <f t="shared" si="7"/>
        <v>1272.5</v>
      </c>
      <c r="L43" s="38">
        <f>'Übersicht Schützen'!L22</f>
        <v>326.60000000000002</v>
      </c>
      <c r="M43" s="38">
        <f>'Übersicht Schützen'!M22</f>
        <v>322.60000000000002</v>
      </c>
      <c r="N43" s="38">
        <f>'Übersicht Schützen'!N22</f>
        <v>322</v>
      </c>
      <c r="O43" s="38">
        <f>'Übersicht Schützen'!O22</f>
        <v>327.7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324.72500000000002</v>
      </c>
      <c r="S43" s="38">
        <f t="shared" si="5"/>
        <v>1298.9000000000001</v>
      </c>
      <c r="T43" s="56">
        <f>'Übersicht Schützen'!U22</f>
        <v>321.42499999999995</v>
      </c>
      <c r="U43" s="38">
        <f t="shared" si="6"/>
        <v>2571.4</v>
      </c>
      <c r="V43" s="38">
        <f t="shared" si="8"/>
        <v>-79.900000000000091</v>
      </c>
    </row>
    <row r="44" spans="1:44" s="51" customFormat="1" ht="18" customHeight="1" x14ac:dyDescent="0.25">
      <c r="A44" s="29">
        <v>22</v>
      </c>
      <c r="B44" s="57" t="str">
        <f>'Übersicht Schützen'!A23</f>
        <v>Eichhorn, Luka</v>
      </c>
      <c r="C44" s="89" t="str">
        <f>'Übersicht Schützen'!B23</f>
        <v>SV Börgermoor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328.5</v>
      </c>
      <c r="I44" s="42">
        <f>'Übersicht Schützen'!H23</f>
        <v>0</v>
      </c>
      <c r="J44" s="59">
        <f>'Übersicht Schützen'!I23</f>
        <v>328.5</v>
      </c>
      <c r="K44" s="42">
        <f t="shared" si="7"/>
        <v>328.5</v>
      </c>
      <c r="L44" s="42">
        <f>'Übersicht Schützen'!L23</f>
        <v>328.6</v>
      </c>
      <c r="M44" s="42">
        <f>'Übersicht Schützen'!M23</f>
        <v>312.3</v>
      </c>
      <c r="N44" s="42">
        <f>'Übersicht Schützen'!N23</f>
        <v>343.3</v>
      </c>
      <c r="O44" s="42">
        <f>'Übersicht Schützen'!O23</f>
        <v>335.4</v>
      </c>
      <c r="P44" s="42">
        <f>'Übersicht Schützen'!P23</f>
        <v>318.60000000000002</v>
      </c>
      <c r="Q44" s="42">
        <f>'Übersicht Schützen'!Q23</f>
        <v>0</v>
      </c>
      <c r="R44" s="59">
        <f>'Übersicht Schützen'!R23</f>
        <v>327.64</v>
      </c>
      <c r="S44" s="42">
        <f t="shared" si="5"/>
        <v>1638.1999999999998</v>
      </c>
      <c r="T44" s="59">
        <f>'Übersicht Schützen'!U23</f>
        <v>327.7833333333333</v>
      </c>
      <c r="U44" s="42">
        <f t="shared" si="6"/>
        <v>1966.6999999999998</v>
      </c>
      <c r="V44" s="42">
        <f t="shared" si="8"/>
        <v>-604.70000000000027</v>
      </c>
    </row>
    <row r="45" spans="1:44" s="51" customFormat="1" ht="18" customHeight="1" x14ac:dyDescent="0.25">
      <c r="A45" s="50">
        <v>23</v>
      </c>
      <c r="B45" s="54" t="str">
        <f>'Übersicht Schützen'!A24</f>
        <v>Stümpler Jan-Luca</v>
      </c>
      <c r="C45" s="88" t="str">
        <f>'Übersicht Schützen'!B24</f>
        <v>SV Lähden</v>
      </c>
      <c r="D45" s="55">
        <f>'Übersicht Schützen'!C24</f>
        <v>0</v>
      </c>
      <c r="E45" s="38">
        <f>'Übersicht Schützen'!D24</f>
        <v>384.5</v>
      </c>
      <c r="F45" s="38">
        <f>'Übersicht Schützen'!E24</f>
        <v>389.5</v>
      </c>
      <c r="G45" s="38">
        <f>'Übersicht Schützen'!F24</f>
        <v>380.4</v>
      </c>
      <c r="H45" s="38">
        <f>'Übersicht Schützen'!G24</f>
        <v>389.7</v>
      </c>
      <c r="I45" s="38">
        <f>'Übersicht Schützen'!H24</f>
        <v>0</v>
      </c>
      <c r="J45" s="56">
        <f>'Übersicht Schützen'!I24</f>
        <v>386.02500000000003</v>
      </c>
      <c r="K45" s="38">
        <f t="shared" si="7"/>
        <v>1544.1000000000001</v>
      </c>
      <c r="L45" s="38">
        <f>'Übersicht Schützen'!L24</f>
        <v>0</v>
      </c>
      <c r="M45" s="38">
        <f>'Übersicht Schützen'!M24</f>
        <v>376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376</v>
      </c>
      <c r="S45" s="38">
        <f t="shared" si="5"/>
        <v>376</v>
      </c>
      <c r="T45" s="56">
        <f>'Übersicht Schützen'!U24</f>
        <v>384.02000000000004</v>
      </c>
      <c r="U45" s="38">
        <f t="shared" si="6"/>
        <v>1920.1000000000001</v>
      </c>
      <c r="V45" s="38">
        <f t="shared" si="8"/>
        <v>-46.599999999999682</v>
      </c>
    </row>
    <row r="46" spans="1:44" s="51" customFormat="1" ht="18" customHeight="1" x14ac:dyDescent="0.25">
      <c r="A46" s="52">
        <v>24</v>
      </c>
      <c r="B46" s="57" t="str">
        <f>'Übersicht Schützen'!A25</f>
        <v>Schulz Mika</v>
      </c>
      <c r="C46" s="89" t="str">
        <f>'Übersicht Schützen'!B25</f>
        <v>SV Lahn</v>
      </c>
      <c r="D46" s="58">
        <f>'Übersicht Schützen'!C25</f>
        <v>296.39999999999998</v>
      </c>
      <c r="E46" s="42">
        <f>'Übersicht Schützen'!D25</f>
        <v>321.39999999999998</v>
      </c>
      <c r="F46" s="42">
        <f>'Übersicht Schützen'!E25</f>
        <v>311.8</v>
      </c>
      <c r="G46" s="42">
        <f>'Übersicht Schützen'!F25</f>
        <v>0</v>
      </c>
      <c r="H46" s="42">
        <f>'Übersicht Schützen'!G25</f>
        <v>323.60000000000002</v>
      </c>
      <c r="I46" s="42">
        <f>'Übersicht Schützen'!H25</f>
        <v>0</v>
      </c>
      <c r="J46" s="59">
        <f>'Übersicht Schützen'!I25</f>
        <v>313.29999999999995</v>
      </c>
      <c r="K46" s="42">
        <f t="shared" si="7"/>
        <v>1253.1999999999998</v>
      </c>
      <c r="L46" s="42">
        <f>'Übersicht Schützen'!L25</f>
        <v>0</v>
      </c>
      <c r="M46" s="42">
        <f>'Übersicht Schützen'!M25</f>
        <v>337.4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327</v>
      </c>
      <c r="Q46" s="42">
        <f>'Übersicht Schützen'!Q25</f>
        <v>0</v>
      </c>
      <c r="R46" s="59">
        <f>'Übersicht Schützen'!R25</f>
        <v>332.2</v>
      </c>
      <c r="S46" s="42">
        <f t="shared" si="5"/>
        <v>664.4</v>
      </c>
      <c r="T46" s="59">
        <f>'Übersicht Schützen'!U25</f>
        <v>319.59999999999997</v>
      </c>
      <c r="U46" s="42">
        <f t="shared" si="6"/>
        <v>1917.6</v>
      </c>
      <c r="V46" s="42">
        <f t="shared" si="8"/>
        <v>-2.5000000000002274</v>
      </c>
    </row>
    <row r="47" spans="1:44" s="51" customFormat="1" ht="18" customHeight="1" x14ac:dyDescent="0.25">
      <c r="A47" s="43">
        <v>25</v>
      </c>
      <c r="B47" s="54" t="str">
        <f>'Übersicht Schützen'!A26</f>
        <v>Menke Torben</v>
      </c>
      <c r="C47" s="88" t="str">
        <f>'Übersicht Schützen'!B26</f>
        <v>SV Lahn</v>
      </c>
      <c r="D47" s="55">
        <f>'Übersicht Schützen'!C26</f>
        <v>350.2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350.2</v>
      </c>
      <c r="K47" s="38">
        <f t="shared" si="7"/>
        <v>350.2</v>
      </c>
      <c r="L47" s="38">
        <f>'Übersicht Schützen'!L26</f>
        <v>348.8</v>
      </c>
      <c r="M47" s="38">
        <f>'Übersicht Schützen'!M26</f>
        <v>336</v>
      </c>
      <c r="N47" s="38">
        <f>'Übersicht Schützen'!N26</f>
        <v>353.9</v>
      </c>
      <c r="O47" s="38">
        <f>'Übersicht Schützen'!O26</f>
        <v>0</v>
      </c>
      <c r="P47" s="38">
        <f>'Übersicht Schützen'!P26</f>
        <v>351.8</v>
      </c>
      <c r="Q47" s="38">
        <f>'Übersicht Schützen'!Q26</f>
        <v>0</v>
      </c>
      <c r="R47" s="56">
        <f>'Übersicht Schützen'!R26</f>
        <v>347.62499999999994</v>
      </c>
      <c r="S47" s="38">
        <f t="shared" si="5"/>
        <v>1390.4999999999998</v>
      </c>
      <c r="T47" s="56">
        <f>'Übersicht Schützen'!U26</f>
        <v>348.14</v>
      </c>
      <c r="U47" s="38">
        <f t="shared" si="6"/>
        <v>1740.6999999999998</v>
      </c>
      <c r="V47" s="38">
        <f t="shared" si="8"/>
        <v>-176.90000000000009</v>
      </c>
    </row>
    <row r="48" spans="1:44" s="51" customFormat="1" ht="18" customHeight="1" x14ac:dyDescent="0.25">
      <c r="A48" s="29">
        <v>26</v>
      </c>
      <c r="B48" s="57" t="str">
        <f>'Übersicht Schützen'!A27</f>
        <v>Knoll, Meike</v>
      </c>
      <c r="C48" s="89" t="str">
        <f>'Übersicht Schützen'!B27</f>
        <v>SV Rastdorf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307.89999999999998</v>
      </c>
      <c r="I48" s="42">
        <f>'Übersicht Schützen'!H27</f>
        <v>0</v>
      </c>
      <c r="J48" s="59">
        <f>'Übersicht Schützen'!I27</f>
        <v>307.89999999999998</v>
      </c>
      <c r="K48" s="42">
        <f t="shared" si="7"/>
        <v>307.89999999999998</v>
      </c>
      <c r="L48" s="42">
        <f>'Übersicht Schützen'!L27</f>
        <v>312.10000000000002</v>
      </c>
      <c r="M48" s="42">
        <f>'Übersicht Schützen'!M27</f>
        <v>0</v>
      </c>
      <c r="N48" s="42">
        <f>'Übersicht Schützen'!N27</f>
        <v>293.10000000000002</v>
      </c>
      <c r="O48" s="42">
        <f>'Übersicht Schützen'!O27</f>
        <v>310</v>
      </c>
      <c r="P48" s="42">
        <f>'Übersicht Schützen'!P27</f>
        <v>259.3</v>
      </c>
      <c r="Q48" s="42">
        <f>'Übersicht Schützen'!Q27</f>
        <v>0</v>
      </c>
      <c r="R48" s="59">
        <f>'Übersicht Schützen'!R27</f>
        <v>293.625</v>
      </c>
      <c r="S48" s="42">
        <f t="shared" si="5"/>
        <v>1174.5</v>
      </c>
      <c r="T48" s="59">
        <f>'Übersicht Schützen'!U27</f>
        <v>296.47999999999996</v>
      </c>
      <c r="U48" s="42">
        <f t="shared" si="6"/>
        <v>1482.4</v>
      </c>
      <c r="V48" s="42">
        <f t="shared" si="8"/>
        <v>-258.29999999999973</v>
      </c>
    </row>
    <row r="49" spans="1:22" s="51" customFormat="1" ht="18" customHeight="1" x14ac:dyDescent="0.25">
      <c r="A49" s="50">
        <v>27</v>
      </c>
      <c r="B49" s="54" t="str">
        <f>'Übersicht Schützen'!A28</f>
        <v>Menke, Jan Niklas</v>
      </c>
      <c r="C49" s="88" t="str">
        <f>'Übersicht Schützen'!B28</f>
        <v>SV Lähden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355.5</v>
      </c>
      <c r="I49" s="38">
        <f>'Übersicht Schützen'!H28</f>
        <v>0</v>
      </c>
      <c r="J49" s="56">
        <f>'Übersicht Schützen'!I28</f>
        <v>355.5</v>
      </c>
      <c r="K49" s="38">
        <f t="shared" si="7"/>
        <v>355.5</v>
      </c>
      <c r="L49" s="38">
        <f>'Übersicht Schützen'!L28</f>
        <v>0</v>
      </c>
      <c r="M49" s="38">
        <f>'Übersicht Schützen'!M28</f>
        <v>360.9</v>
      </c>
      <c r="N49" s="38">
        <f>'Übersicht Schützen'!N28</f>
        <v>382.5</v>
      </c>
      <c r="O49" s="38">
        <f>'Übersicht Schützen'!O28</f>
        <v>371.1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371.5</v>
      </c>
      <c r="S49" s="38">
        <f t="shared" si="5"/>
        <v>1114.5</v>
      </c>
      <c r="T49" s="56">
        <f>'Übersicht Schützen'!U28</f>
        <v>367.5</v>
      </c>
      <c r="U49" s="38">
        <f t="shared" si="6"/>
        <v>1470</v>
      </c>
      <c r="V49" s="38">
        <f t="shared" si="8"/>
        <v>-12.400000000000091</v>
      </c>
    </row>
    <row r="50" spans="1:22" s="51" customFormat="1" ht="18" customHeight="1" x14ac:dyDescent="0.25">
      <c r="A50" s="29">
        <v>28</v>
      </c>
      <c r="B50" s="57" t="str">
        <f>'Übersicht Schützen'!A29</f>
        <v>Stemmer Lara</v>
      </c>
      <c r="C50" s="89" t="str">
        <f>'Übersicht Schützen'!B29</f>
        <v>SV Sögel</v>
      </c>
      <c r="D50" s="58">
        <f>'Übersicht Schützen'!C29</f>
        <v>371.6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397.3</v>
      </c>
      <c r="I50" s="42">
        <f>'Übersicht Schützen'!H29</f>
        <v>0</v>
      </c>
      <c r="J50" s="59">
        <f>'Übersicht Schützen'!I29</f>
        <v>384.45000000000005</v>
      </c>
      <c r="K50" s="42">
        <f t="shared" si="7"/>
        <v>768.90000000000009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382.1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382.1</v>
      </c>
      <c r="S50" s="42">
        <f t="shared" si="5"/>
        <v>382.1</v>
      </c>
      <c r="T50" s="59">
        <f>'Übersicht Schützen'!U29</f>
        <v>383.66666666666669</v>
      </c>
      <c r="U50" s="42">
        <f t="shared" si="6"/>
        <v>1151</v>
      </c>
      <c r="V50" s="42">
        <f t="shared" si="8"/>
        <v>-319</v>
      </c>
    </row>
    <row r="51" spans="1:22" s="51" customFormat="1" ht="18" customHeight="1" x14ac:dyDescent="0.25">
      <c r="A51" s="50">
        <v>29</v>
      </c>
      <c r="B51" s="54" t="str">
        <f>'Übersicht Schützen'!A30</f>
        <v xml:space="preserve">Lohmann Amy </v>
      </c>
      <c r="C51" s="88" t="str">
        <f>'Übersicht Schützen'!B30</f>
        <v>SV Börgerwald</v>
      </c>
      <c r="D51" s="55">
        <f>'Übersicht Schützen'!C30</f>
        <v>368.4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361.2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364.79999999999995</v>
      </c>
      <c r="K51" s="38">
        <f t="shared" si="7"/>
        <v>729.59999999999991</v>
      </c>
      <c r="L51" s="38">
        <f>'Übersicht Schützen'!L30</f>
        <v>359.7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359.7</v>
      </c>
      <c r="S51" s="38">
        <f t="shared" si="5"/>
        <v>359.7</v>
      </c>
      <c r="T51" s="56">
        <f>'Übersicht Schützen'!U30</f>
        <v>363.09999999999997</v>
      </c>
      <c r="U51" s="38">
        <f t="shared" si="6"/>
        <v>1089.3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Schwebs Jan-Malte</v>
      </c>
      <c r="C52" s="89" t="str">
        <f>'Übersicht Schützen'!B31</f>
        <v>SV Esterwegen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311.5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311.5</v>
      </c>
      <c r="K52" s="42">
        <f t="shared" si="7"/>
        <v>311.5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311.5</v>
      </c>
      <c r="U52" s="42">
        <f t="shared" si="6"/>
        <v>311.5</v>
      </c>
      <c r="V52" s="42">
        <f t="shared" si="8"/>
        <v>-777.8</v>
      </c>
    </row>
    <row r="53" spans="1:22" s="51" customFormat="1" ht="18" customHeight="1" x14ac:dyDescent="0.25">
      <c r="A53" s="50">
        <v>31</v>
      </c>
      <c r="B53" s="54" t="str">
        <f>'Übersicht Schützen'!A32</f>
        <v>Schütze 9</v>
      </c>
      <c r="C53" s="88" t="str">
        <f>'Übersicht Schützen'!B32</f>
        <v>SV Börgerwald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-311.5</v>
      </c>
    </row>
    <row r="54" spans="1:22" s="51" customFormat="1" ht="18" customHeight="1" x14ac:dyDescent="0.25">
      <c r="A54" s="29">
        <v>32</v>
      </c>
      <c r="B54" s="57" t="str">
        <f>'Übersicht Schützen'!A33</f>
        <v>Schütze 10</v>
      </c>
      <c r="C54" s="89" t="str">
        <f>'Übersicht Schützen'!B33</f>
        <v>SV Börgerwald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19</v>
      </c>
      <c r="C55" s="88" t="str">
        <f>'Übersicht Schützen'!B34</f>
        <v>SV Spahnharrenstätte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20</v>
      </c>
      <c r="C56" s="89" t="str">
        <f>'Übersicht Schützen'!B35</f>
        <v>SV Spahnharrenstätte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22</v>
      </c>
      <c r="C57" s="88" t="str">
        <f>'Übersicht Schützen'!B36</f>
        <v>SV Sögel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23</v>
      </c>
      <c r="C58" s="89" t="str">
        <f>'Übersicht Schützen'!B37</f>
        <v>SV Sögel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24</v>
      </c>
      <c r="C59" s="88" t="str">
        <f>'Übersicht Schützen'!B38</f>
        <v>SV Sögel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25</v>
      </c>
      <c r="C60" s="89" t="str">
        <f>'Übersicht Schützen'!B39</f>
        <v>SV Sögel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28</v>
      </c>
      <c r="C61" s="88" t="str">
        <f>'Übersicht Schützen'!B40</f>
        <v>SV Börgermoor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29</v>
      </c>
      <c r="C62" s="89" t="str">
        <f>'Übersicht Schützen'!B41</f>
        <v>SV Börgermoor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30</v>
      </c>
      <c r="C63" s="88" t="str">
        <f>'Übersicht Schützen'!B42</f>
        <v>SV Börgermoor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32</v>
      </c>
      <c r="C64" s="89" t="str">
        <f>'Übersicht Schützen'!B43</f>
        <v>SV Neubörger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33</v>
      </c>
      <c r="C65" s="88" t="str">
        <f>'Übersicht Schützen'!B44</f>
        <v>SV Neubörger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34</v>
      </c>
      <c r="C66" s="89" t="str">
        <f>'Übersicht Schützen'!B45</f>
        <v>SV Neubörger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35</v>
      </c>
      <c r="C67" s="88" t="str">
        <f>'Übersicht Schützen'!B46</f>
        <v>SV Neubörger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39</v>
      </c>
      <c r="C68" s="89" t="str">
        <f>'Übersicht Schützen'!B47</f>
        <v>SV Lahn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40</v>
      </c>
      <c r="C69" s="88" t="str">
        <f>'Übersicht Schützen'!B48</f>
        <v>SV Lahn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SV Breddenberg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SV Breddenberg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SV Breddenberg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351.10416666666669</v>
      </c>
      <c r="E84" s="36">
        <f>IF(Formelhilfe!C75 &gt; 0, SUM(E23:E82)/Formelhilfe!C75, 0)</f>
        <v>357.5565217391304</v>
      </c>
      <c r="F84" s="36">
        <f>IF(Formelhilfe!D75 &gt; 0, SUM(F23:F82)/Formelhilfe!D75, 0)</f>
        <v>353.84347826086957</v>
      </c>
      <c r="G84" s="36">
        <f>IF(Formelhilfe!E75 &gt; 0, SUM(G23:G82)/Formelhilfe!E75, 0)</f>
        <v>357.02173913043481</v>
      </c>
      <c r="H84" s="36">
        <f>IF(Formelhilfe!F75 &gt; 0, SUM(H23:H82)/Formelhilfe!F75, 0)</f>
        <v>355.37777777777774</v>
      </c>
      <c r="I84" s="36">
        <f>IF(Formelhilfe!G75 &gt; 0, SUM(I23:I82)/Formelhilfe!G75, 0)</f>
        <v>0</v>
      </c>
      <c r="J84" s="37">
        <f>IF(SUM(J23:J82)&lt;&gt;0,AVERAGEIF(J23:J82,"&lt;&gt;0"),0)</f>
        <v>351.99133333333327</v>
      </c>
      <c r="K84" s="37">
        <f>IF(SUM(K23:K82)&lt;&gt;0,AVERAGEIF(K23:K82,"&lt;&gt;0"),0)</f>
        <v>1419.8466666666666</v>
      </c>
      <c r="L84" s="36">
        <f>IF(Formelhilfe!I75 &gt; 0, SUM(L23:L82)/Formelhilfe!I75, 0)</f>
        <v>350.32500000000005</v>
      </c>
      <c r="M84" s="36">
        <f>IF(Formelhilfe!J75 &gt; 0, SUM(M23:M82)/Formelhilfe!J75, 0)</f>
        <v>355.64615384615388</v>
      </c>
      <c r="N84" s="36">
        <f>IF(Formelhilfe!K75 &gt; 0, SUM(N23:N82)/Formelhilfe!K75, 0)</f>
        <v>356.29583333333329</v>
      </c>
      <c r="O84" s="36">
        <f>IF(Formelhilfe!L75 &gt; 0, SUM(O23:O82)/Formelhilfe!L75, 0)</f>
        <v>353.59047619047612</v>
      </c>
      <c r="P84" s="36">
        <f>IF(Formelhilfe!M75 &gt; 0, SUM(P23:P82)/Formelhilfe!M75, 0)</f>
        <v>353.89047619047625</v>
      </c>
      <c r="Q84" s="36">
        <f>IF(Formelhilfe!N75 &gt; 0, SUM(Q23:Q82)/Formelhilfe!N75, 0)</f>
        <v>0</v>
      </c>
      <c r="R84" s="37">
        <f>IF(SUM(R23:R82)&lt;&gt;0,AVERAGEIF(R23:R82,"&lt;&gt;0"),0)</f>
        <v>354.80500000000006</v>
      </c>
      <c r="S84" s="37">
        <f>IF(SUM(S23:S82)&lt;&gt;0,AVERAGEIF(S23:S82,"&lt;&gt;0"),0)</f>
        <v>1415.9586206896547</v>
      </c>
      <c r="T84" s="37">
        <f>IF(SUM(T23:T82)&lt;&gt;0,AVERAGEIF(T23:T82,"&lt;&gt;0"),0)</f>
        <v>352.69035582010576</v>
      </c>
      <c r="U84" s="112">
        <f>(K84+S84)</f>
        <v>2835.8052873563211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D16" sqref="D16:E6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1179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402.6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1107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1055.0999999999999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382.1</v>
      </c>
      <c r="E6" s="105" t="str">
        <f>IF(P76&gt;4,"Es sind zu viele Schützen in Wertung!"," ")</f>
        <v xml:space="preserve"> 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715</v>
      </c>
      <c r="E7" s="105" t="str">
        <f>IF(R76&gt;4,"Es sind zu viele Schützen in Wertung!"," ")</f>
        <v xml:space="preserve"> 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362.8</v>
      </c>
      <c r="E8" s="105" t="str">
        <f>IF(T76&gt;4,"Es sind zu viele Schützen in Wertung!"," ")</f>
        <v xml:space="preserve"> 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684.4</v>
      </c>
      <c r="E9" s="105" t="str">
        <f>IF(V76&gt;4,"Es sind zu viele Schützen in Wertung!"," ")</f>
        <v xml:space="preserve"> 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1077</v>
      </c>
      <c r="E10" s="105" t="str">
        <f>IF(X76&gt;4,"Es sind zu viele Schützen in Wertung!"," ")</f>
        <v xml:space="preserve"> 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623.20000000000005</v>
      </c>
      <c r="E11" s="105" t="str">
        <f>IF(Z76&gt;4,"Es sind zu viele Schützen in Wertung!"," ")</f>
        <v xml:space="preserve"> 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401.6</v>
      </c>
      <c r="E16" s="82"/>
      <c r="F16" s="67">
        <f>IF(E16="x","0",D16)</f>
        <v>401.6</v>
      </c>
      <c r="G16" s="68">
        <f>IF(C16=$B$2,F16,0)</f>
        <v>401.6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387.1</v>
      </c>
      <c r="E17" s="82"/>
      <c r="F17" s="67">
        <f t="shared" ref="F17:F75" si="0">IF(E17="x","0",D17)</f>
        <v>387.1</v>
      </c>
      <c r="G17" s="68">
        <f t="shared" ref="G17:G75" si="1">IF(C17=$B$2,F17,0)</f>
        <v>387.1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390.3</v>
      </c>
      <c r="E18" s="82"/>
      <c r="F18" s="67">
        <f t="shared" si="0"/>
        <v>390.3</v>
      </c>
      <c r="G18" s="68">
        <f t="shared" si="1"/>
        <v>390.3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341.7</v>
      </c>
      <c r="E19" s="82"/>
      <c r="F19" s="67">
        <f t="shared" si="0"/>
        <v>341.7</v>
      </c>
      <c r="G19" s="68">
        <f t="shared" si="1"/>
        <v>341.7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293.10000000000002</v>
      </c>
      <c r="E20" s="82" t="s">
        <v>175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402.6</v>
      </c>
      <c r="E21" s="82"/>
      <c r="F21" s="67">
        <f t="shared" si="0"/>
        <v>402.6</v>
      </c>
      <c r="G21" s="68">
        <f t="shared" si="1"/>
        <v>0</v>
      </c>
      <c r="H21" s="68">
        <f t="shared" si="2"/>
        <v>0</v>
      </c>
      <c r="I21" s="68">
        <f t="shared" si="3"/>
        <v>402.6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0</v>
      </c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0</v>
      </c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 t="s">
        <v>175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 t="s">
        <v>175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383.9</v>
      </c>
      <c r="E26" s="82"/>
      <c r="F26" s="67">
        <f t="shared" si="0"/>
        <v>383.9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383.9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340.6</v>
      </c>
      <c r="E27" s="82"/>
      <c r="F27" s="67">
        <f t="shared" si="0"/>
        <v>340.6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340.6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0</v>
      </c>
      <c r="E28" s="82" t="s">
        <v>175</v>
      </c>
      <c r="F28" s="67" t="str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 t="str">
        <f t="shared" si="5"/>
        <v>0</v>
      </c>
      <c r="L28" s="68">
        <f t="shared" si="6"/>
        <v>0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0</v>
      </c>
      <c r="E29" s="82" t="s">
        <v>175</v>
      </c>
      <c r="F29" s="67" t="str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 t="str">
        <f t="shared" si="5"/>
        <v>0</v>
      </c>
      <c r="L29" s="68">
        <f t="shared" si="6"/>
        <v>0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382.5</v>
      </c>
      <c r="E30" s="82"/>
      <c r="F30" s="67">
        <f t="shared" si="0"/>
        <v>382.5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382.5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323</v>
      </c>
      <c r="E31" s="82"/>
      <c r="F31" s="67">
        <f t="shared" si="0"/>
        <v>323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337</v>
      </c>
      <c r="E32" s="82"/>
      <c r="F32" s="67">
        <f t="shared" si="0"/>
        <v>337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395.1</v>
      </c>
      <c r="E33" s="82"/>
      <c r="F33" s="67">
        <f t="shared" si="0"/>
        <v>395.1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395.1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 t="s">
        <v>175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 t="s">
        <v>175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>
        <v>382.1</v>
      </c>
      <c r="E36" s="82"/>
      <c r="F36" s="67">
        <f t="shared" si="0"/>
        <v>382.1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382.1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 t="s">
        <v>175</v>
      </c>
      <c r="F37" s="67" t="str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 t="str">
        <f t="shared" si="9"/>
        <v>0</v>
      </c>
      <c r="P37" s="68">
        <f t="shared" si="10"/>
        <v>0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 t="s">
        <v>175</v>
      </c>
      <c r="F38" s="67" t="str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 t="str">
        <f t="shared" si="9"/>
        <v>0</v>
      </c>
      <c r="P38" s="68">
        <f t="shared" si="10"/>
        <v>0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 t="s">
        <v>175</v>
      </c>
      <c r="F39" s="67" t="str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 t="str">
        <f t="shared" si="9"/>
        <v>0</v>
      </c>
      <c r="P39" s="68">
        <f t="shared" si="10"/>
        <v>0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 t="s">
        <v>175</v>
      </c>
      <c r="F40" s="67" t="str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 t="str">
        <f t="shared" si="9"/>
        <v>0</v>
      </c>
      <c r="P40" s="68">
        <f t="shared" si="10"/>
        <v>0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371.7</v>
      </c>
      <c r="E41" s="82"/>
      <c r="F41" s="67">
        <f t="shared" si="0"/>
        <v>371.7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371.7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343.3</v>
      </c>
      <c r="E42" s="82"/>
      <c r="F42" s="67">
        <f t="shared" si="0"/>
        <v>343.3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343.3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 t="s">
        <v>175</v>
      </c>
      <c r="F43" s="67" t="str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 t="str">
        <f t="shared" si="11"/>
        <v>0</v>
      </c>
      <c r="R43" s="68">
        <f t="shared" si="12"/>
        <v>0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 t="s">
        <v>175</v>
      </c>
      <c r="F44" s="67" t="str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 t="str">
        <f t="shared" si="11"/>
        <v>0</v>
      </c>
      <c r="R44" s="68">
        <f t="shared" si="12"/>
        <v>0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 t="s">
        <v>175</v>
      </c>
      <c r="F45" s="67" t="str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 t="str">
        <f t="shared" si="11"/>
        <v>0</v>
      </c>
      <c r="R45" s="68">
        <f t="shared" si="12"/>
        <v>0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362.8</v>
      </c>
      <c r="E46" s="82"/>
      <c r="F46" s="67">
        <f t="shared" si="0"/>
        <v>362.8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362.8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 t="s">
        <v>175</v>
      </c>
      <c r="F47" s="67" t="str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 t="str">
        <f t="shared" si="13"/>
        <v>0</v>
      </c>
      <c r="T47" s="68">
        <f t="shared" si="14"/>
        <v>0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 t="s">
        <v>175</v>
      </c>
      <c r="F48" s="67" t="str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 t="str">
        <f t="shared" si="13"/>
        <v>0</v>
      </c>
      <c r="T48" s="68">
        <f t="shared" si="14"/>
        <v>0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 t="s">
        <v>175</v>
      </c>
      <c r="F49" s="67" t="str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 t="str">
        <f t="shared" si="13"/>
        <v>0</v>
      </c>
      <c r="T49" s="68">
        <f t="shared" si="14"/>
        <v>0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 t="s">
        <v>175</v>
      </c>
      <c r="F50" s="67" t="str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 t="str">
        <f t="shared" si="13"/>
        <v>0</v>
      </c>
      <c r="T50" s="68">
        <f t="shared" si="14"/>
        <v>0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>
        <v>353.9</v>
      </c>
      <c r="E51" s="82"/>
      <c r="F51" s="67">
        <f t="shared" si="0"/>
        <v>353.9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353.9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330.5</v>
      </c>
      <c r="E52" s="82"/>
      <c r="F52" s="67">
        <f t="shared" si="0"/>
        <v>330.5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330.5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0</v>
      </c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 t="s">
        <v>175</v>
      </c>
      <c r="F54" s="67" t="str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 t="str">
        <f>IF($C54=$B$9,$F54,0)</f>
        <v>0</v>
      </c>
      <c r="V54" s="68">
        <f>(IF(AND($E54="",$C54=$B$9),1,0))</f>
        <v>0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 t="s">
        <v>175</v>
      </c>
      <c r="F55" s="67" t="str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 t="str">
        <f t="shared" si="15"/>
        <v>0</v>
      </c>
      <c r="V55" s="68">
        <f t="shared" si="16"/>
        <v>0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328.1</v>
      </c>
      <c r="E56" s="82"/>
      <c r="F56" s="67">
        <f t="shared" si="0"/>
        <v>328.1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328.1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381.8</v>
      </c>
      <c r="E57" s="82"/>
      <c r="F57" s="67">
        <f t="shared" si="0"/>
        <v>381.8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381.8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363.2</v>
      </c>
      <c r="E58" s="82"/>
      <c r="F58" s="67">
        <f t="shared" si="0"/>
        <v>363.2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363.2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332</v>
      </c>
      <c r="E59" s="82"/>
      <c r="F59" s="67">
        <f t="shared" si="0"/>
        <v>332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332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>
        <v>0</v>
      </c>
      <c r="E60" s="82" t="s">
        <v>175</v>
      </c>
      <c r="F60" s="67" t="str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 t="str">
        <f t="shared" si="17"/>
        <v>0</v>
      </c>
      <c r="X60" s="68">
        <f t="shared" si="18"/>
        <v>0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</v>
      </c>
      <c r="E61" s="82"/>
      <c r="F61" s="67">
        <f t="shared" si="0"/>
        <v>322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301.2</v>
      </c>
      <c r="E62" s="82"/>
      <c r="F62" s="67">
        <f t="shared" si="0"/>
        <v>301.2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301.2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 t="s">
        <v>175</v>
      </c>
      <c r="F63" s="67" t="str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 t="str">
        <f t="shared" si="19"/>
        <v>0</v>
      </c>
      <c r="Z63" s="68">
        <f t="shared" si="20"/>
        <v>0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 t="s">
        <v>175</v>
      </c>
      <c r="F64" s="67" t="str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 t="str">
        <f t="shared" si="19"/>
        <v>0</v>
      </c>
      <c r="Z64" s="68">
        <f t="shared" si="20"/>
        <v>0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 t="s">
        <v>175</v>
      </c>
      <c r="F65" s="67" t="str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 t="str">
        <f t="shared" si="19"/>
        <v>0</v>
      </c>
      <c r="Z65" s="68">
        <f t="shared" si="20"/>
        <v>0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1179</v>
      </c>
      <c r="H76" s="68">
        <f>SUM(H16:H75)</f>
        <v>4</v>
      </c>
      <c r="I76" s="68">
        <f>LARGE(I16:I75,1)+LARGE(I16:I75,2)+LARGE(I16:I75,3)</f>
        <v>402.6</v>
      </c>
      <c r="J76" s="68">
        <f>SUM(J16:J75)</f>
        <v>3</v>
      </c>
      <c r="K76" s="68">
        <f>LARGE(K16:K75,1)+LARGE(K16:K75,2)+LARGE(K16:K75,3)</f>
        <v>1107</v>
      </c>
      <c r="L76" s="68">
        <f>SUM(L16:L75)</f>
        <v>3</v>
      </c>
      <c r="M76" s="68">
        <f>LARGE(M16:M75,1)+LARGE(M16:M75,2)+LARGE(M16:M75,3)</f>
        <v>1055.0999999999999</v>
      </c>
      <c r="N76" s="68">
        <f>SUM(N16:N75)</f>
        <v>3</v>
      </c>
      <c r="O76" s="68">
        <f>LARGE(O16:O75,1)+LARGE(O16:O75,2)+LARGE(O16:O75,3)</f>
        <v>382.1</v>
      </c>
      <c r="P76" s="68">
        <f>SUM(P16:P75)</f>
        <v>1</v>
      </c>
      <c r="Q76" s="68">
        <f>LARGE(Q16:Q75,1)+LARGE(Q16:Q75,2)+LARGE(Q16:Q75,3)</f>
        <v>715</v>
      </c>
      <c r="R76" s="68">
        <f>SUM(R16:R75)</f>
        <v>2</v>
      </c>
      <c r="S76" s="68">
        <f>LARGE(S16:S75,1)+LARGE(S16:S75,2)+LARGE(S16:S75,3)</f>
        <v>362.8</v>
      </c>
      <c r="T76" s="68">
        <f>SUM(T16:T75)</f>
        <v>1</v>
      </c>
      <c r="U76" s="68">
        <f>LARGE(U16:U75,1)+LARGE(U16:U75,2)+LARGE(U16:U75,3)</f>
        <v>684.4</v>
      </c>
      <c r="V76" s="68">
        <f>SUM(V16:V75)</f>
        <v>3</v>
      </c>
      <c r="W76" s="68">
        <f>LARGE(W16:W75,1)+LARGE(W16:W75,2)+LARGE(W16:W75,3)</f>
        <v>1077</v>
      </c>
      <c r="X76" s="68">
        <f>SUM(X16:X75)</f>
        <v>4</v>
      </c>
      <c r="Y76" s="68">
        <f>LARGE(Y16:Y75,1)+LARGE(Y16:Y75,2)+LARGE(Y16:Y75,3)</f>
        <v>623.20000000000005</v>
      </c>
      <c r="Z76" s="68">
        <f>SUM(Z16:Z75)</f>
        <v>2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E26" sqref="E2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1159.8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757.09999999999991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1058.7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1041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707.8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367.1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1060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639.20000000000005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393</v>
      </c>
      <c r="E16" s="82"/>
      <c r="F16" s="67">
        <f>IF(E16="x","0",D16)</f>
        <v>393</v>
      </c>
      <c r="G16" s="68">
        <f>IF(C16=$B$2,F16,0)</f>
        <v>393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382.3</v>
      </c>
      <c r="E17" s="82"/>
      <c r="F17" s="67">
        <f t="shared" ref="F17:F75" si="0">IF(E17="x","0",D17)</f>
        <v>382.3</v>
      </c>
      <c r="G17" s="68">
        <f t="shared" ref="G17:G75" si="1">IF(C17=$B$2,F17,0)</f>
        <v>382.3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384.5</v>
      </c>
      <c r="E18" s="82"/>
      <c r="F18" s="67">
        <f t="shared" si="0"/>
        <v>384.5</v>
      </c>
      <c r="G18" s="68">
        <f t="shared" si="1"/>
        <v>384.5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324.7</v>
      </c>
      <c r="E19" s="82"/>
      <c r="F19" s="67">
        <f t="shared" si="0"/>
        <v>324.7</v>
      </c>
      <c r="G19" s="68">
        <f t="shared" si="1"/>
        <v>324.7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310</v>
      </c>
      <c r="E20" s="82" t="s">
        <v>175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392.9</v>
      </c>
      <c r="E21" s="82"/>
      <c r="F21" s="67">
        <f t="shared" si="0"/>
        <v>392.9</v>
      </c>
      <c r="G21" s="68">
        <f t="shared" si="1"/>
        <v>0</v>
      </c>
      <c r="H21" s="68">
        <f t="shared" si="2"/>
        <v>0</v>
      </c>
      <c r="I21" s="68">
        <f t="shared" si="3"/>
        <v>392.9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364.2</v>
      </c>
      <c r="E22" s="82"/>
      <c r="F22" s="67">
        <f t="shared" si="0"/>
        <v>364.2</v>
      </c>
      <c r="G22" s="68">
        <f t="shared" si="1"/>
        <v>0</v>
      </c>
      <c r="H22" s="68">
        <f t="shared" si="2"/>
        <v>0</v>
      </c>
      <c r="I22" s="68">
        <f t="shared" si="3"/>
        <v>364.2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336.1</v>
      </c>
      <c r="E27" s="82"/>
      <c r="F27" s="67">
        <f t="shared" si="0"/>
        <v>336.1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336.1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351.5</v>
      </c>
      <c r="E28" s="82"/>
      <c r="F28" s="67">
        <f t="shared" si="0"/>
        <v>351.5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351.5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371.1</v>
      </c>
      <c r="E30" s="82"/>
      <c r="F30" s="67">
        <f t="shared" si="0"/>
        <v>371.1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371.1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325.89999999999998</v>
      </c>
      <c r="E31" s="82"/>
      <c r="F31" s="67">
        <f t="shared" si="0"/>
        <v>325.89999999999998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325.89999999999998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335.9</v>
      </c>
      <c r="E32" s="82"/>
      <c r="F32" s="67">
        <f t="shared" si="0"/>
        <v>335.9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335.9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379.2</v>
      </c>
      <c r="E33" s="82"/>
      <c r="F33" s="67">
        <f t="shared" si="0"/>
        <v>379.2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379.2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372.4</v>
      </c>
      <c r="E41" s="82"/>
      <c r="F41" s="67">
        <f t="shared" si="0"/>
        <v>372.4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372.4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335.4</v>
      </c>
      <c r="E42" s="82"/>
      <c r="F42" s="67">
        <f t="shared" si="0"/>
        <v>335.4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335.4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367.1</v>
      </c>
      <c r="E46" s="82"/>
      <c r="F46" s="67">
        <f t="shared" si="0"/>
        <v>367.1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367.1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353.1</v>
      </c>
      <c r="E56" s="82"/>
      <c r="F56" s="67">
        <f t="shared" si="0"/>
        <v>353.1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353.1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369.7</v>
      </c>
      <c r="E57" s="82"/>
      <c r="F57" s="67">
        <f t="shared" si="0"/>
        <v>369.7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369.7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337.2</v>
      </c>
      <c r="E59" s="82"/>
      <c r="F59" s="67">
        <f t="shared" si="0"/>
        <v>337.2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337.2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327.7</v>
      </c>
      <c r="E61" s="82"/>
      <c r="F61" s="67">
        <f t="shared" si="0"/>
        <v>327.7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327.7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311.5</v>
      </c>
      <c r="E62" s="82"/>
      <c r="F62" s="67">
        <f t="shared" si="0"/>
        <v>311.5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311.5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1159.8</v>
      </c>
      <c r="H76" s="68">
        <f>SUM(H16:H75)</f>
        <v>4</v>
      </c>
      <c r="I76" s="68">
        <f>LARGE(I16:I75,1)+LARGE(I16:I75,2)+LARGE(I16:I75,3)</f>
        <v>757.09999999999991</v>
      </c>
      <c r="J76" s="68">
        <f>SUM(J16:J75)</f>
        <v>5</v>
      </c>
      <c r="K76" s="68">
        <f>LARGE(K16:K75,1)+LARGE(K16:K75,2)+LARGE(K16:K75,3)</f>
        <v>1058.7</v>
      </c>
      <c r="L76" s="68">
        <f>SUM(L16:L75)</f>
        <v>5</v>
      </c>
      <c r="M76" s="68">
        <f>LARGE(M16:M75,1)+LARGE(M16:M75,2)+LARGE(M16:M75,3)</f>
        <v>1041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707.8</v>
      </c>
      <c r="R76" s="68">
        <f>SUM(R16:R75)</f>
        <v>5</v>
      </c>
      <c r="S76" s="68">
        <f>LARGE(S16:S75,1)+LARGE(S16:S75,2)+LARGE(S16:S75,3)</f>
        <v>367.1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1060</v>
      </c>
      <c r="X76" s="68">
        <f>SUM(X16:X75)</f>
        <v>5</v>
      </c>
      <c r="Y76" s="68">
        <f>LARGE(Y16:Y75,1)+LARGE(Y16:Y75,2)+LARGE(Y16:Y75,3)</f>
        <v>639.20000000000005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E23" sqref="E2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1171.8000000000002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757.5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696.9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1037.8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689.8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370.6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1008.4000000000001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183">
        <v>401.6</v>
      </c>
      <c r="E16" s="184"/>
      <c r="F16" s="67">
        <f>IF(E16="x","0",D16)</f>
        <v>401.6</v>
      </c>
      <c r="G16" s="68">
        <f>IF(C16=$B$2,F16,0)</f>
        <v>401.6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183">
        <v>376.6</v>
      </c>
      <c r="E17" s="184"/>
      <c r="F17" s="67">
        <f t="shared" ref="F17:F75" si="0">IF(E17="x","0",D17)</f>
        <v>376.6</v>
      </c>
      <c r="G17" s="68">
        <f t="shared" ref="G17:G75" si="1">IF(C17=$B$2,F17,0)</f>
        <v>376.6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183">
        <v>393.6</v>
      </c>
      <c r="E18" s="184"/>
      <c r="F18" s="67">
        <f t="shared" si="0"/>
        <v>393.6</v>
      </c>
      <c r="G18" s="68">
        <f t="shared" si="1"/>
        <v>393.6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183">
        <v>354.6</v>
      </c>
      <c r="E19" s="184"/>
      <c r="F19" s="67">
        <f t="shared" si="0"/>
        <v>354.6</v>
      </c>
      <c r="G19" s="68">
        <f t="shared" si="1"/>
        <v>354.6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183">
        <v>259.3</v>
      </c>
      <c r="E20" s="184"/>
      <c r="F20" s="67">
        <f t="shared" si="0"/>
        <v>259.3</v>
      </c>
      <c r="G20" s="68">
        <f t="shared" si="1"/>
        <v>259.3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183">
        <v>395.4</v>
      </c>
      <c r="E21" s="184"/>
      <c r="F21" s="67">
        <f t="shared" si="0"/>
        <v>395.4</v>
      </c>
      <c r="G21" s="68">
        <f t="shared" si="1"/>
        <v>0</v>
      </c>
      <c r="H21" s="68">
        <f t="shared" si="2"/>
        <v>0</v>
      </c>
      <c r="I21" s="68">
        <f t="shared" si="3"/>
        <v>395.4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183">
        <v>362.1</v>
      </c>
      <c r="E22" s="184"/>
      <c r="F22" s="67">
        <f t="shared" si="0"/>
        <v>362.1</v>
      </c>
      <c r="G22" s="68">
        <f t="shared" si="1"/>
        <v>0</v>
      </c>
      <c r="H22" s="68">
        <f t="shared" si="2"/>
        <v>0</v>
      </c>
      <c r="I22" s="68">
        <f t="shared" si="3"/>
        <v>362.1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183"/>
      <c r="E23" s="184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183"/>
      <c r="E24" s="184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183"/>
      <c r="E25" s="184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183"/>
      <c r="E26" s="184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183">
        <v>327.5</v>
      </c>
      <c r="E27" s="184"/>
      <c r="F27" s="67">
        <f t="shared" si="0"/>
        <v>327.5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327.5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183">
        <v>369.4</v>
      </c>
      <c r="E28" s="184"/>
      <c r="F28" s="67">
        <f t="shared" si="0"/>
        <v>369.4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369.4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183"/>
      <c r="E29" s="184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183"/>
      <c r="E30" s="184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183">
        <v>317.5</v>
      </c>
      <c r="E31" s="184"/>
      <c r="F31" s="67">
        <f t="shared" si="0"/>
        <v>317.5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317.5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183">
        <v>338.2</v>
      </c>
      <c r="E32" s="184"/>
      <c r="F32" s="67">
        <f t="shared" si="0"/>
        <v>338.2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338.2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183">
        <v>382.1</v>
      </c>
      <c r="E33" s="184"/>
      <c r="F33" s="67">
        <f t="shared" si="0"/>
        <v>382.1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382.1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83"/>
      <c r="E34" s="184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83"/>
      <c r="E35" s="184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183"/>
      <c r="E36" s="184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183"/>
      <c r="E37" s="184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183"/>
      <c r="E38" s="184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183"/>
      <c r="E39" s="184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183"/>
      <c r="E40" s="184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183">
        <v>371.2</v>
      </c>
      <c r="E41" s="184"/>
      <c r="F41" s="67">
        <f t="shared" si="0"/>
        <v>371.2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371.2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183">
        <v>318.60000000000002</v>
      </c>
      <c r="E42" s="184"/>
      <c r="F42" s="67">
        <f t="shared" si="0"/>
        <v>318.60000000000002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318.60000000000002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183"/>
      <c r="E43" s="184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183"/>
      <c r="E44" s="184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183"/>
      <c r="E45" s="184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183">
        <v>370.6</v>
      </c>
      <c r="E46" s="184"/>
      <c r="F46" s="67">
        <f t="shared" si="0"/>
        <v>370.6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370.6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183"/>
      <c r="E47" s="184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183"/>
      <c r="E48" s="184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183"/>
      <c r="E49" s="184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183"/>
      <c r="E50" s="184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183">
        <v>351.8</v>
      </c>
      <c r="E51" s="184"/>
      <c r="F51" s="67">
        <f t="shared" si="0"/>
        <v>351.8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351.8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183">
        <v>329.6</v>
      </c>
      <c r="E52" s="184"/>
      <c r="F52" s="67">
        <f t="shared" si="0"/>
        <v>329.6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329.6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183">
        <v>327</v>
      </c>
      <c r="E53" s="184"/>
      <c r="F53" s="67">
        <f t="shared" si="0"/>
        <v>327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327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183"/>
      <c r="E54" s="184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183"/>
      <c r="E55" s="184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183">
        <v>334</v>
      </c>
      <c r="E56" s="184"/>
      <c r="F56" s="67">
        <f t="shared" si="0"/>
        <v>334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334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183">
        <v>392.3</v>
      </c>
      <c r="E57" s="184"/>
      <c r="F57" s="67">
        <f t="shared" si="0"/>
        <v>392.3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392.3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183">
        <v>358.7</v>
      </c>
      <c r="E58" s="184"/>
      <c r="F58" s="67">
        <f t="shared" si="0"/>
        <v>358.7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358.7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1171.8000000000002</v>
      </c>
      <c r="H76" s="68">
        <f>SUM(H16:H75)</f>
        <v>5</v>
      </c>
      <c r="I76" s="68">
        <f>LARGE(I16:I75,1)+LARGE(I16:I75,2)+LARGE(I16:I75,3)</f>
        <v>757.5</v>
      </c>
      <c r="J76" s="68">
        <f>SUM(J16:J75)</f>
        <v>5</v>
      </c>
      <c r="K76" s="68">
        <f>LARGE(K16:K75,1)+LARGE(K16:K75,2)+LARGE(K16:K75,3)</f>
        <v>696.9</v>
      </c>
      <c r="L76" s="68">
        <f>SUM(L16:L75)</f>
        <v>5</v>
      </c>
      <c r="M76" s="68">
        <f>LARGE(M16:M75,1)+LARGE(M16:M75,2)+LARGE(M16:M75,3)</f>
        <v>1037.8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689.8</v>
      </c>
      <c r="R76" s="68">
        <f>SUM(R16:R75)</f>
        <v>5</v>
      </c>
      <c r="S76" s="68">
        <f>LARGE(S16:S75,1)+LARGE(S16:S75,2)+LARGE(S16:S75,3)</f>
        <v>370.6</v>
      </c>
      <c r="T76" s="68">
        <f>SUM(T16:T75)</f>
        <v>5</v>
      </c>
      <c r="U76" s="68">
        <f>LARGE(U16:U75,1)+LARGE(U16:U75,2)+LARGE(U16:U75,3)</f>
        <v>1008.4000000000001</v>
      </c>
      <c r="V76" s="68">
        <f>SUM(V16:V75)</f>
        <v>5</v>
      </c>
      <c r="W76" s="68">
        <f>LARGE(W16:W75,1)+LARGE(W16:W75,2)+LARGE(W16:W75,3)</f>
        <v>1085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Rastdorf</v>
      </c>
      <c r="C2" s="129"/>
      <c r="D2" s="179" t="s">
        <v>56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Börgerwald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Lähden</v>
      </c>
      <c r="C4" s="123"/>
      <c r="D4" s="179" t="str">
        <f>Übersicht!P1</f>
        <v>offene Klasse FHLG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Sögel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SV Börgermoor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Sommerfeld Aiden</v>
      </c>
      <c r="C10" s="130" t="str">
        <f>'Wettkampf 1'!C16</f>
        <v>SV Rastdorf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Lindemann Rita</v>
      </c>
      <c r="C11" s="130" t="str">
        <f>'Wettkampf 1'!C17</f>
        <v>SV Rastdorf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Meibers Michael</v>
      </c>
      <c r="C12" s="130" t="str">
        <f>'Wettkampf 1'!C18</f>
        <v>SV Rastdorf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 xml:space="preserve">Hamann Natascha </v>
      </c>
      <c r="C13" s="130" t="str">
        <f>'Wettkampf 1'!C19</f>
        <v>SV Rastdorf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Knoll, Meike</v>
      </c>
      <c r="C14" s="130" t="str">
        <f>'Wettkampf 1'!C20</f>
        <v>SV Rastdorf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 xml:space="preserve">Antons Mathis </v>
      </c>
      <c r="C15" s="130" t="str">
        <f>'Wettkampf 1'!C21</f>
        <v>SV Börgerwald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Sievers Christoph</v>
      </c>
      <c r="C16" s="130" t="str">
        <f>'Wettkampf 1'!C22</f>
        <v>SV Börgerwald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 xml:space="preserve">Lohmann Amy </v>
      </c>
      <c r="C17" s="130" t="str">
        <f>'Wettkampf 1'!C23</f>
        <v>SV Börgerwald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Börgerwald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Börgerwald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Strüwing Inja</v>
      </c>
      <c r="C20" s="130" t="str">
        <f>'Wettkampf 1'!C26</f>
        <v>SV Lähden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Feldhaus Vanessa</v>
      </c>
      <c r="C21" s="130" t="str">
        <f>'Wettkampf 1'!C27</f>
        <v>SV Lähden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Feldhaus Celien</v>
      </c>
      <c r="C22" s="130" t="str">
        <f>'Wettkampf 1'!C28</f>
        <v>SV Lähden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Stümpler Jan-Luca</v>
      </c>
      <c r="C23" s="130" t="str">
        <f>'Wettkampf 1'!C29</f>
        <v>SV Lähden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Menke, Jan Niklas</v>
      </c>
      <c r="C24" s="130" t="str">
        <f>'Wettkampf 1'!C30</f>
        <v>SV Lähden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 xml:space="preserve">Jansen Lara 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Runde Florian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 xml:space="preserve">Temmen Anna 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Stemmer Lara</v>
      </c>
      <c r="C30" s="130" t="str">
        <f>'Wettkampf 1'!C36</f>
        <v>SV Sögel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Sögel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Sögel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Sögel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Sögel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 xml:space="preserve">Brandt Mira </v>
      </c>
      <c r="C35" s="130" t="str">
        <f>'Wettkampf 1'!C41</f>
        <v>SV Börgermoor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Eichhorn, Luka</v>
      </c>
      <c r="C36" s="130" t="str">
        <f>'Wettkampf 1'!C42</f>
        <v>SV Börgermoor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SV Börgermoor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SV Börgermoor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SV Börgermoor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Hermes Dana</v>
      </c>
      <c r="C40" s="130" t="str">
        <f>'Wettkampf 1'!C46</f>
        <v>SV Neubörger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SV Neubörger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SV Neubörger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SV Neubörger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SV Neubörger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Menke Torben</v>
      </c>
      <c r="C45" s="130" t="str">
        <f>'Wettkampf 1'!C51</f>
        <v>SV Lahn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56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143</v>
      </c>
      <c r="B2" s="92" t="str">
        <f>VLOOKUP(A2,'Wettkampf 1'!$B$16:$C$75,2,FALSE)</f>
        <v>SV Börgerwald</v>
      </c>
      <c r="C2" s="9">
        <f>VLOOKUP(A2,'Wettkampf 1'!$B$16:$D$75,3,FALSE)</f>
        <v>391.6</v>
      </c>
      <c r="D2" s="9">
        <f>VLOOKUP($A2,'2'!$B$16:$D$75,3,FALSE)</f>
        <v>403.4</v>
      </c>
      <c r="E2" s="9">
        <f>VLOOKUP($A2,'3'!$B$10:$D$75,3,FALSE)</f>
        <v>395</v>
      </c>
      <c r="F2" s="9">
        <f>VLOOKUP($A2,'4'!$B$10:$D$75,3,FALSE)</f>
        <v>390.9</v>
      </c>
      <c r="G2" s="9">
        <f>VLOOKUP($A2,'5'!$B$10:$D$75,3,FALSE)</f>
        <v>392.5</v>
      </c>
      <c r="H2" s="9">
        <f>VLOOKUP($A2,'6'!$B$10:$D$75,3,FALSE)</f>
        <v>0</v>
      </c>
      <c r="I2" s="9">
        <f>IF(J2 &gt; 0,K2/J2,0)</f>
        <v>394.68</v>
      </c>
      <c r="J2" s="9">
        <f>VLOOKUP(A2,Formelhilfe!$A$15:$H$74,8,FALSE)</f>
        <v>5</v>
      </c>
      <c r="K2" s="10">
        <f>SUM(C2:H2)</f>
        <v>1973.4</v>
      </c>
      <c r="L2" s="9">
        <f>VLOOKUP($A2,'7'!$B$10:$D$75,3,FALSE)</f>
        <v>404.2</v>
      </c>
      <c r="M2" s="9">
        <f>VLOOKUP($A2,'8'!$B$10:$D$75,3,FALSE)</f>
        <v>396.8</v>
      </c>
      <c r="N2" s="9">
        <f>VLOOKUP($A2,'9'!$B$10:$D$75,3,FALSE)</f>
        <v>402.6</v>
      </c>
      <c r="O2" s="9">
        <f>VLOOKUP($A2,'10'!$B$10:$D$75,3,FALSE)</f>
        <v>392.9</v>
      </c>
      <c r="P2" s="9">
        <f>VLOOKUP($A2,'11'!$B$10:$D$75,3,FALSE)</f>
        <v>395.4</v>
      </c>
      <c r="Q2" s="9">
        <f>VLOOKUP($A2,'12'!$B$10:$D$75,3,FALSE)</f>
        <v>0</v>
      </c>
      <c r="R2" s="10">
        <f>IF(S2 &gt;0,T2/S2,0)</f>
        <v>398.38</v>
      </c>
      <c r="S2" s="9">
        <f>VLOOKUP(A2,Formelhilfe!$A$15:$O$74,15,FALSE)</f>
        <v>5</v>
      </c>
      <c r="T2" s="10">
        <f>SUM(L2:Q2)</f>
        <v>1991.9</v>
      </c>
      <c r="U2" s="10">
        <f>IF(V2&gt;0,W2/V2,0)</f>
        <v>396.53000000000003</v>
      </c>
      <c r="V2" s="9">
        <f>VLOOKUP(A2,Formelhilfe!$A$15:$P$74,16,FALSE)</f>
        <v>10</v>
      </c>
      <c r="W2" s="11">
        <f>SUM(C2:H2,L2:Q2)</f>
        <v>3965.3</v>
      </c>
    </row>
    <row r="3" spans="1:23" ht="20.25" customHeight="1" x14ac:dyDescent="0.35">
      <c r="A3" s="106" t="s">
        <v>139</v>
      </c>
      <c r="B3" s="92" t="str">
        <f>VLOOKUP(A3,'Wettkampf 1'!$B$16:$C$75,2,FALSE)</f>
        <v>SV Rastdorf</v>
      </c>
      <c r="C3" s="9">
        <f>VLOOKUP(A3,'Wettkampf 1'!$B$16:$D$75,3,FALSE)</f>
        <v>383.6</v>
      </c>
      <c r="D3" s="9">
        <f>VLOOKUP($A3,'2'!$B$16:$D$75,3,FALSE)</f>
        <v>386.3</v>
      </c>
      <c r="E3" s="9">
        <f>VLOOKUP($A3,'3'!$B$10:$D$75,3,FALSE)</f>
        <v>381.4</v>
      </c>
      <c r="F3" s="9">
        <f>VLOOKUP($A3,'4'!$B$10:$D$75,3,FALSE)</f>
        <v>380.2</v>
      </c>
      <c r="G3" s="9">
        <f>VLOOKUP($A3,'5'!$B$10:$D$75,3,FALSE)</f>
        <v>392.5</v>
      </c>
      <c r="H3" s="9">
        <f>VLOOKUP($A3,'6'!$B$10:$D$75,3,FALSE)</f>
        <v>0</v>
      </c>
      <c r="I3" s="9">
        <f>IF(J3 &gt; 0,K3/J3,0)</f>
        <v>384.80000000000007</v>
      </c>
      <c r="J3" s="9">
        <f>VLOOKUP(A3,Formelhilfe!$A$15:$H$74,8,FALSE)</f>
        <v>5</v>
      </c>
      <c r="K3" s="10">
        <f>SUM(C3:H3)</f>
        <v>1924.0000000000002</v>
      </c>
      <c r="L3" s="9">
        <f>VLOOKUP($A3,'7'!$B$10:$D$75,3,FALSE)</f>
        <v>398.3</v>
      </c>
      <c r="M3" s="9">
        <f>VLOOKUP($A3,'8'!$B$10:$D$75,3,FALSE)</f>
        <v>390.9</v>
      </c>
      <c r="N3" s="9">
        <f>VLOOKUP($A3,'9'!$B$10:$D$75,3,FALSE)</f>
        <v>401.6</v>
      </c>
      <c r="O3" s="9">
        <f>VLOOKUP($A3,'10'!$B$10:$D$75,3,FALSE)</f>
        <v>393</v>
      </c>
      <c r="P3" s="9">
        <f>VLOOKUP($A3,'11'!$B$10:$D$75,3,FALSE)</f>
        <v>401.6</v>
      </c>
      <c r="Q3" s="9">
        <f>VLOOKUP($A3,'12'!$B$10:$D$75,3,FALSE)</f>
        <v>0</v>
      </c>
      <c r="R3" s="10">
        <f>IF(S3 &gt;0,T3/S3,0)</f>
        <v>397.08000000000004</v>
      </c>
      <c r="S3" s="9">
        <f>VLOOKUP(A3,Formelhilfe!$A$15:$O$74,15,FALSE)</f>
        <v>5</v>
      </c>
      <c r="T3" s="10">
        <f>SUM(L3:Q3)</f>
        <v>1985.4</v>
      </c>
      <c r="U3" s="10">
        <f>IF(V3&gt;0,W3/V3,0)</f>
        <v>390.94</v>
      </c>
      <c r="V3" s="9">
        <f>VLOOKUP(A3,Formelhilfe!$A$15:$P$74,16,FALSE)</f>
        <v>10</v>
      </c>
      <c r="W3" s="11">
        <f>SUM(C3:H3,L3:Q3)</f>
        <v>3909.4</v>
      </c>
    </row>
    <row r="4" spans="1:23" ht="20.25" customHeight="1" x14ac:dyDescent="0.35">
      <c r="A4" s="106" t="s">
        <v>141</v>
      </c>
      <c r="B4" s="92" t="str">
        <f>VLOOKUP(A4,'Wettkampf 1'!$B$16:$C$75,2,FALSE)</f>
        <v>SV Rastdorf</v>
      </c>
      <c r="C4" s="9">
        <f>VLOOKUP(A4,'Wettkampf 1'!$B$16:$D$75,3,FALSE)</f>
        <v>394</v>
      </c>
      <c r="D4" s="9">
        <f>VLOOKUP($A4,'2'!$B$16:$D$75,3,FALSE)</f>
        <v>395.1</v>
      </c>
      <c r="E4" s="9">
        <f>VLOOKUP($A4,'3'!$B$10:$D$75,3,FALSE)</f>
        <v>384.7</v>
      </c>
      <c r="F4" s="9">
        <f>VLOOKUP($A4,'4'!$B$10:$D$75,3,FALSE)</f>
        <v>392.6</v>
      </c>
      <c r="G4" s="9">
        <f>VLOOKUP($A4,'5'!$B$10:$D$75,3,FALSE)</f>
        <v>400.3</v>
      </c>
      <c r="H4" s="9">
        <f>VLOOKUP($A4,'6'!$B$10:$D$75,3,FALSE)</f>
        <v>0</v>
      </c>
      <c r="I4" s="9">
        <f>IF(J4 &gt; 0,K4/J4,0)</f>
        <v>393.34000000000003</v>
      </c>
      <c r="J4" s="9">
        <f>VLOOKUP(A4,Formelhilfe!$A$15:$H$74,8,FALSE)</f>
        <v>5</v>
      </c>
      <c r="K4" s="10">
        <f>SUM(C4:H4)</f>
        <v>1966.7</v>
      </c>
      <c r="L4" s="9">
        <f>VLOOKUP($A4,'7'!$B$10:$D$75,3,FALSE)</f>
        <v>380.2</v>
      </c>
      <c r="M4" s="9">
        <f>VLOOKUP($A4,'8'!$B$10:$D$75,3,FALSE)</f>
        <v>391.4</v>
      </c>
      <c r="N4" s="9">
        <f>VLOOKUP($A4,'9'!$B$10:$D$75,3,FALSE)</f>
        <v>390.3</v>
      </c>
      <c r="O4" s="9">
        <f>VLOOKUP($A4,'10'!$B$10:$D$75,3,FALSE)</f>
        <v>384.5</v>
      </c>
      <c r="P4" s="9">
        <f>VLOOKUP($A4,'11'!$B$10:$D$75,3,FALSE)</f>
        <v>393.6</v>
      </c>
      <c r="Q4" s="9">
        <f>VLOOKUP($A4,'12'!$B$10:$D$75,3,FALSE)</f>
        <v>0</v>
      </c>
      <c r="R4" s="10">
        <f>IF(S4 &gt;0,T4/S4,0)</f>
        <v>388</v>
      </c>
      <c r="S4" s="9">
        <f>VLOOKUP(A4,Formelhilfe!$A$15:$O$74,15,FALSE)</f>
        <v>5</v>
      </c>
      <c r="T4" s="10">
        <f>SUM(L4:Q4)</f>
        <v>1940</v>
      </c>
      <c r="U4" s="10">
        <f>IF(V4&gt;0,W4/V4,0)</f>
        <v>390.67</v>
      </c>
      <c r="V4" s="9">
        <f>VLOOKUP(A4,Formelhilfe!$A$15:$P$74,16,FALSE)</f>
        <v>10</v>
      </c>
      <c r="W4" s="11">
        <f>SUM(C4:H4,L4:Q4)</f>
        <v>3906.7000000000003</v>
      </c>
    </row>
    <row r="5" spans="1:23" ht="20.25" customHeight="1" x14ac:dyDescent="0.35">
      <c r="A5" s="106" t="s">
        <v>157</v>
      </c>
      <c r="B5" s="92" t="str">
        <f>VLOOKUP(A5,'Wettkampf 1'!$B$16:$C$75,2,FALSE)</f>
        <v>SV Esterwegen</v>
      </c>
      <c r="C5" s="9">
        <f>VLOOKUP(A5,'Wettkampf 1'!$B$16:$D$75,3,FALSE)</f>
        <v>382.6</v>
      </c>
      <c r="D5" s="9">
        <f>VLOOKUP($A5,'2'!$B$16:$D$75,3,FALSE)</f>
        <v>385.2</v>
      </c>
      <c r="E5" s="9">
        <f>VLOOKUP($A5,'3'!$B$10:$D$75,3,FALSE)</f>
        <v>391</v>
      </c>
      <c r="F5" s="9">
        <f>VLOOKUP($A5,'4'!$B$10:$D$75,3,FALSE)</f>
        <v>377.5</v>
      </c>
      <c r="G5" s="9">
        <f>VLOOKUP($A5,'5'!$B$10:$D$75,3,FALSE)</f>
        <v>389.8</v>
      </c>
      <c r="H5" s="9">
        <f>VLOOKUP($A5,'6'!$B$10:$D$75,3,FALSE)</f>
        <v>0</v>
      </c>
      <c r="I5" s="9">
        <f>IF(J5 &gt; 0,K5/J5,0)</f>
        <v>385.21999999999997</v>
      </c>
      <c r="J5" s="9">
        <f>VLOOKUP(A5,Formelhilfe!$A$15:$H$74,8,FALSE)</f>
        <v>5</v>
      </c>
      <c r="K5" s="10">
        <f>SUM(C5:H5)</f>
        <v>1926.1</v>
      </c>
      <c r="L5" s="9">
        <f>VLOOKUP($A5,'7'!$B$10:$D$75,3,FALSE)</f>
        <v>395.6</v>
      </c>
      <c r="M5" s="9">
        <f>VLOOKUP($A5,'8'!$B$10:$D$75,3,FALSE)</f>
        <v>386</v>
      </c>
      <c r="N5" s="9">
        <f>VLOOKUP($A5,'9'!$B$10:$D$75,3,FALSE)</f>
        <v>381.8</v>
      </c>
      <c r="O5" s="9">
        <f>VLOOKUP($A5,'10'!$B$10:$D$75,3,FALSE)</f>
        <v>369.7</v>
      </c>
      <c r="P5" s="9">
        <f>VLOOKUP($A5,'11'!$B$10:$D$75,3,FALSE)</f>
        <v>392.3</v>
      </c>
      <c r="Q5" s="9">
        <f>VLOOKUP($A5,'12'!$B$10:$D$75,3,FALSE)</f>
        <v>0</v>
      </c>
      <c r="R5" s="10">
        <f>IF(S5 &gt;0,T5/S5,0)</f>
        <v>385.08000000000004</v>
      </c>
      <c r="S5" s="9">
        <f>VLOOKUP(A5,Formelhilfe!$A$15:$O$74,15,FALSE)</f>
        <v>5</v>
      </c>
      <c r="T5" s="10">
        <f>SUM(L5:Q5)</f>
        <v>1925.4</v>
      </c>
      <c r="U5" s="10">
        <f>IF(V5&gt;0,W5/V5,0)</f>
        <v>385.15</v>
      </c>
      <c r="V5" s="9">
        <f>VLOOKUP(A5,Formelhilfe!$A$15:$P$74,16,FALSE)</f>
        <v>10</v>
      </c>
      <c r="W5" s="11">
        <f>SUM(C5:H5,L5:Q5)</f>
        <v>3851.5</v>
      </c>
    </row>
    <row r="6" spans="1:23" ht="20.25" customHeight="1" x14ac:dyDescent="0.35">
      <c r="A6" s="106" t="s">
        <v>140</v>
      </c>
      <c r="B6" s="92" t="str">
        <f>VLOOKUP(A6,'Wettkampf 1'!$B$16:$C$75,2,FALSE)</f>
        <v>SV Rastdorf</v>
      </c>
      <c r="C6" s="9">
        <f>VLOOKUP(A6,'Wettkampf 1'!$B$16:$D$75,3,FALSE)</f>
        <v>388.8</v>
      </c>
      <c r="D6" s="9">
        <f>VLOOKUP($A6,'2'!$B$16:$D$75,3,FALSE)</f>
        <v>390.3</v>
      </c>
      <c r="E6" s="9">
        <f>VLOOKUP($A6,'3'!$B$10:$D$75,3,FALSE)</f>
        <v>384.9</v>
      </c>
      <c r="F6" s="9">
        <f>VLOOKUP($A6,'4'!$B$10:$D$75,3,FALSE)</f>
        <v>385.6</v>
      </c>
      <c r="G6" s="9">
        <f>VLOOKUP($A6,'5'!$B$10:$D$75,3,FALSE)</f>
        <v>381.3</v>
      </c>
      <c r="H6" s="9">
        <f>VLOOKUP($A6,'6'!$B$10:$D$75,3,FALSE)</f>
        <v>0</v>
      </c>
      <c r="I6" s="9">
        <f>IF(J6 &gt; 0,K6/J6,0)</f>
        <v>386.17999999999995</v>
      </c>
      <c r="J6" s="9">
        <f>VLOOKUP(A6,Formelhilfe!$A$15:$H$74,8,FALSE)</f>
        <v>5</v>
      </c>
      <c r="K6" s="10">
        <f>SUM(C6:H6)</f>
        <v>1930.8999999999999</v>
      </c>
      <c r="L6" s="9">
        <f>VLOOKUP($A6,'7'!$B$10:$D$75,3,FALSE)</f>
        <v>377.2</v>
      </c>
      <c r="M6" s="9">
        <f>VLOOKUP($A6,'8'!$B$10:$D$75,3,FALSE)</f>
        <v>378.6</v>
      </c>
      <c r="N6" s="9">
        <f>VLOOKUP($A6,'9'!$B$10:$D$75,3,FALSE)</f>
        <v>387.1</v>
      </c>
      <c r="O6" s="9">
        <f>VLOOKUP($A6,'10'!$B$10:$D$75,3,FALSE)</f>
        <v>382.3</v>
      </c>
      <c r="P6" s="9">
        <f>VLOOKUP($A6,'11'!$B$10:$D$75,3,FALSE)</f>
        <v>376.6</v>
      </c>
      <c r="Q6" s="9">
        <f>VLOOKUP($A6,'12'!$B$10:$D$75,3,FALSE)</f>
        <v>0</v>
      </c>
      <c r="R6" s="10">
        <f>IF(S6 &gt;0,T6/S6,0)</f>
        <v>380.36</v>
      </c>
      <c r="S6" s="9">
        <f>VLOOKUP(A6,Formelhilfe!$A$15:$O$74,15,FALSE)</f>
        <v>5</v>
      </c>
      <c r="T6" s="10">
        <f>SUM(L6:Q6)</f>
        <v>1901.8000000000002</v>
      </c>
      <c r="U6" s="10">
        <f>IF(V6&gt;0,W6/V6,0)</f>
        <v>383.27</v>
      </c>
      <c r="V6" s="9">
        <f>VLOOKUP(A6,Formelhilfe!$A$15:$P$74,16,FALSE)</f>
        <v>10</v>
      </c>
      <c r="W6" s="11">
        <f>SUM(C6:H6,L6:Q6)</f>
        <v>3832.7</v>
      </c>
    </row>
    <row r="7" spans="1:23" ht="20.25" customHeight="1" x14ac:dyDescent="0.35">
      <c r="A7" s="106" t="s">
        <v>151</v>
      </c>
      <c r="B7" s="92" t="str">
        <f>VLOOKUP(A7,'Wettkampf 1'!$B$16:$C$75,2,FALSE)</f>
        <v>SV Spahnharrenstätte</v>
      </c>
      <c r="C7" s="9">
        <f>VLOOKUP(A7,'Wettkampf 1'!$B$16:$D$75,3,FALSE)</f>
        <v>387.7</v>
      </c>
      <c r="D7" s="9">
        <f>VLOOKUP($A7,'2'!$B$16:$D$75,3,FALSE)</f>
        <v>384</v>
      </c>
      <c r="E7" s="9">
        <f>VLOOKUP($A7,'3'!$B$10:$D$75,3,FALSE)</f>
        <v>375.1</v>
      </c>
      <c r="F7" s="9">
        <f>VLOOKUP($A7,'4'!$B$10:$D$75,3,FALSE)</f>
        <v>383</v>
      </c>
      <c r="G7" s="9">
        <f>VLOOKUP($A7,'5'!$B$10:$D$75,3,FALSE)</f>
        <v>383.6</v>
      </c>
      <c r="H7" s="9">
        <f>VLOOKUP($A7,'6'!$B$10:$D$75,3,FALSE)</f>
        <v>0</v>
      </c>
      <c r="I7" s="9">
        <f>IF(J7 &gt; 0,K7/J7,0)</f>
        <v>382.68</v>
      </c>
      <c r="J7" s="9">
        <f>VLOOKUP(A7,Formelhilfe!$A$15:$H$74,8,FALSE)</f>
        <v>5</v>
      </c>
      <c r="K7" s="10">
        <f>SUM(C7:H7)</f>
        <v>1913.4</v>
      </c>
      <c r="L7" s="9">
        <f>VLOOKUP($A7,'7'!$B$10:$D$75,3,FALSE)</f>
        <v>376.2</v>
      </c>
      <c r="M7" s="9">
        <f>VLOOKUP($A7,'8'!$B$10:$D$75,3,FALSE)</f>
        <v>385.6</v>
      </c>
      <c r="N7" s="9">
        <f>VLOOKUP($A7,'9'!$B$10:$D$75,3,FALSE)</f>
        <v>395.1</v>
      </c>
      <c r="O7" s="9">
        <f>VLOOKUP($A7,'10'!$B$10:$D$75,3,FALSE)</f>
        <v>379.2</v>
      </c>
      <c r="P7" s="9">
        <f>VLOOKUP($A7,'11'!$B$10:$D$75,3,FALSE)</f>
        <v>382.1</v>
      </c>
      <c r="Q7" s="9">
        <f>VLOOKUP($A7,'12'!$B$10:$D$75,3,FALSE)</f>
        <v>0</v>
      </c>
      <c r="R7" s="10">
        <f>IF(S7 &gt;0,T7/S7,0)</f>
        <v>383.64000000000004</v>
      </c>
      <c r="S7" s="9">
        <f>VLOOKUP(A7,Formelhilfe!$A$15:$O$74,15,FALSE)</f>
        <v>5</v>
      </c>
      <c r="T7" s="10">
        <f>SUM(L7:Q7)</f>
        <v>1918.2000000000003</v>
      </c>
      <c r="U7" s="10">
        <f>IF(V7&gt;0,W7/V7,0)</f>
        <v>383.15999999999997</v>
      </c>
      <c r="V7" s="9">
        <f>VLOOKUP(A7,Formelhilfe!$A$15:$P$74,16,FALSE)</f>
        <v>10</v>
      </c>
      <c r="W7" s="11">
        <f>SUM(C7:H7,L7:Q7)</f>
        <v>3831.5999999999995</v>
      </c>
    </row>
    <row r="8" spans="1:23" ht="20.25" customHeight="1" x14ac:dyDescent="0.35">
      <c r="A8" s="106" t="s">
        <v>154</v>
      </c>
      <c r="B8" s="92" t="str">
        <f>VLOOKUP(A8,'Wettkampf 1'!$B$16:$C$75,2,FALSE)</f>
        <v>SV Neubörger</v>
      </c>
      <c r="C8" s="9">
        <f>VLOOKUP(A8,'Wettkampf 1'!$B$16:$D$75,3,FALSE)</f>
        <v>361.3</v>
      </c>
      <c r="D8" s="9">
        <f>VLOOKUP($A8,'2'!$B$16:$D$75,3,FALSE)</f>
        <v>380.5</v>
      </c>
      <c r="E8" s="9">
        <f>VLOOKUP($A8,'3'!$B$10:$D$75,3,FALSE)</f>
        <v>365.2</v>
      </c>
      <c r="F8" s="9">
        <f>VLOOKUP($A8,'4'!$B$10:$D$75,3,FALSE)</f>
        <v>362.7</v>
      </c>
      <c r="G8" s="9">
        <f>VLOOKUP($A8,'5'!$B$10:$D$75,3,FALSE)</f>
        <v>385.5</v>
      </c>
      <c r="H8" s="9">
        <f>VLOOKUP($A8,'6'!$B$10:$D$75,3,FALSE)</f>
        <v>0</v>
      </c>
      <c r="I8" s="9">
        <f>IF(J8 &gt; 0,K8/J8,0)</f>
        <v>371.04</v>
      </c>
      <c r="J8" s="9">
        <f>VLOOKUP(A8,Formelhilfe!$A$15:$H$74,8,FALSE)</f>
        <v>5</v>
      </c>
      <c r="K8" s="10">
        <f>SUM(C8:H8)</f>
        <v>1855.2</v>
      </c>
      <c r="L8" s="9">
        <f>VLOOKUP($A8,'7'!$B$10:$D$75,3,FALSE)</f>
        <v>375.5</v>
      </c>
      <c r="M8" s="9">
        <f>VLOOKUP($A8,'8'!$B$10:$D$75,3,FALSE)</f>
        <v>379.9</v>
      </c>
      <c r="N8" s="9">
        <f>VLOOKUP($A8,'9'!$B$10:$D$75,3,FALSE)</f>
        <v>362.8</v>
      </c>
      <c r="O8" s="9">
        <f>VLOOKUP($A8,'10'!$B$10:$D$75,3,FALSE)</f>
        <v>367.1</v>
      </c>
      <c r="P8" s="9">
        <f>VLOOKUP($A8,'11'!$B$10:$D$75,3,FALSE)</f>
        <v>370.6</v>
      </c>
      <c r="Q8" s="9">
        <f>VLOOKUP($A8,'12'!$B$10:$D$75,3,FALSE)</f>
        <v>0</v>
      </c>
      <c r="R8" s="10">
        <f>IF(S8 &gt;0,T8/S8,0)</f>
        <v>371.18</v>
      </c>
      <c r="S8" s="9">
        <f>VLOOKUP(A8,Formelhilfe!$A$15:$O$74,15,FALSE)</f>
        <v>5</v>
      </c>
      <c r="T8" s="10">
        <f>SUM(L8:Q8)</f>
        <v>1855.9</v>
      </c>
      <c r="U8" s="10">
        <f>IF(V8&gt;0,W8/V8,0)</f>
        <v>371.11</v>
      </c>
      <c r="V8" s="9">
        <f>VLOOKUP(A8,Formelhilfe!$A$15:$P$74,16,FALSE)</f>
        <v>10</v>
      </c>
      <c r="W8" s="11">
        <f>SUM(C8:H8,L8:Q8)</f>
        <v>3711.1</v>
      </c>
    </row>
    <row r="9" spans="1:23" ht="20.25" customHeight="1" x14ac:dyDescent="0.35">
      <c r="A9" s="106" t="s">
        <v>153</v>
      </c>
      <c r="B9" s="92" t="str">
        <f>VLOOKUP(A9,'Wettkampf 1'!$B$16:$C$75,2,FALSE)</f>
        <v>SV Börgermoor</v>
      </c>
      <c r="C9" s="9">
        <f>VLOOKUP(A9,'Wettkampf 1'!$B$16:$D$75,3,FALSE)</f>
        <v>367.5</v>
      </c>
      <c r="D9" s="9">
        <f>VLOOKUP($A9,'2'!$B$16:$D$75,3,FALSE)</f>
        <v>363.9</v>
      </c>
      <c r="E9" s="9">
        <f>VLOOKUP($A9,'3'!$B$10:$D$75,3,FALSE)</f>
        <v>347.7</v>
      </c>
      <c r="F9" s="9">
        <f>VLOOKUP($A9,'4'!$B$10:$D$75,3,FALSE)</f>
        <v>360.4</v>
      </c>
      <c r="G9" s="9">
        <f>VLOOKUP($A9,'5'!$B$10:$D$75,3,FALSE)</f>
        <v>371</v>
      </c>
      <c r="H9" s="9">
        <f>VLOOKUP($A9,'6'!$B$10:$D$75,3,FALSE)</f>
        <v>0</v>
      </c>
      <c r="I9" s="9">
        <f>IF(J9 &gt; 0,K9/J9,0)</f>
        <v>362.1</v>
      </c>
      <c r="J9" s="9">
        <f>VLOOKUP(A9,Formelhilfe!$A$15:$H$74,8,FALSE)</f>
        <v>5</v>
      </c>
      <c r="K9" s="10">
        <f>SUM(C9:H9)</f>
        <v>1810.5</v>
      </c>
      <c r="L9" s="9">
        <f>VLOOKUP($A9,'7'!$B$10:$D$75,3,FALSE)</f>
        <v>361.1</v>
      </c>
      <c r="M9" s="9">
        <f>VLOOKUP($A9,'8'!$B$10:$D$75,3,FALSE)</f>
        <v>369.1</v>
      </c>
      <c r="N9" s="9">
        <f>VLOOKUP($A9,'9'!$B$10:$D$75,3,FALSE)</f>
        <v>371.7</v>
      </c>
      <c r="O9" s="9">
        <f>VLOOKUP($A9,'10'!$B$10:$D$75,3,FALSE)</f>
        <v>372.4</v>
      </c>
      <c r="P9" s="9">
        <f>VLOOKUP($A9,'11'!$B$10:$D$75,3,FALSE)</f>
        <v>371.2</v>
      </c>
      <c r="Q9" s="9">
        <f>VLOOKUP($A9,'12'!$B$10:$D$75,3,FALSE)</f>
        <v>0</v>
      </c>
      <c r="R9" s="10">
        <f>IF(S9 &gt;0,T9/S9,0)</f>
        <v>369.1</v>
      </c>
      <c r="S9" s="9">
        <f>VLOOKUP(A9,Formelhilfe!$A$15:$O$74,15,FALSE)</f>
        <v>5</v>
      </c>
      <c r="T9" s="10">
        <f>SUM(L9:Q9)</f>
        <v>1845.5000000000002</v>
      </c>
      <c r="U9" s="10">
        <f>IF(V9&gt;0,W9/V9,0)</f>
        <v>365.59999999999997</v>
      </c>
      <c r="V9" s="9">
        <f>VLOOKUP(A9,Formelhilfe!$A$15:$P$74,16,FALSE)</f>
        <v>10</v>
      </c>
      <c r="W9" s="11">
        <f>SUM(C9:H9,L9:Q9)</f>
        <v>3655.9999999999995</v>
      </c>
    </row>
    <row r="10" spans="1:23" ht="20.25" customHeight="1" x14ac:dyDescent="0.35">
      <c r="A10" s="106" t="s">
        <v>156</v>
      </c>
      <c r="B10" s="92" t="str">
        <f>VLOOKUP(A10,'Wettkampf 1'!$B$16:$C$75,2,FALSE)</f>
        <v>SV Esterwegen</v>
      </c>
      <c r="C10" s="9">
        <f>VLOOKUP(A10,'Wettkampf 1'!$B$16:$D$75,3,FALSE)</f>
        <v>344.3</v>
      </c>
      <c r="D10" s="9">
        <f>VLOOKUP($A10,'2'!$B$16:$D$75,3,FALSE)</f>
        <v>348.2</v>
      </c>
      <c r="E10" s="9">
        <f>VLOOKUP($A10,'3'!$B$10:$D$75,3,FALSE)</f>
        <v>345.7</v>
      </c>
      <c r="F10" s="9">
        <f>VLOOKUP($A10,'4'!$B$10:$D$75,3,FALSE)</f>
        <v>346.4</v>
      </c>
      <c r="G10" s="9">
        <f>VLOOKUP($A10,'5'!$B$10:$D$75,3,FALSE)</f>
        <v>336</v>
      </c>
      <c r="H10" s="9">
        <f>VLOOKUP($A10,'6'!$B$10:$D$75,3,FALSE)</f>
        <v>0</v>
      </c>
      <c r="I10" s="9">
        <f>IF(J10 &gt; 0,K10/J10,0)</f>
        <v>344.12</v>
      </c>
      <c r="J10" s="9">
        <f>VLOOKUP(A10,Formelhilfe!$A$15:$H$74,8,FALSE)</f>
        <v>5</v>
      </c>
      <c r="K10" s="10">
        <f>SUM(C10:H10)</f>
        <v>1720.6</v>
      </c>
      <c r="L10" s="9">
        <f>VLOOKUP($A10,'7'!$B$10:$D$75,3,FALSE)</f>
        <v>340.3</v>
      </c>
      <c r="M10" s="9">
        <f>VLOOKUP($A10,'8'!$B$10:$D$75,3,FALSE)</f>
        <v>351</v>
      </c>
      <c r="N10" s="9">
        <f>VLOOKUP($A10,'9'!$B$10:$D$75,3,FALSE)</f>
        <v>328.1</v>
      </c>
      <c r="O10" s="9">
        <f>VLOOKUP($A10,'10'!$B$10:$D$75,3,FALSE)</f>
        <v>353.1</v>
      </c>
      <c r="P10" s="9">
        <f>VLOOKUP($A10,'11'!$B$10:$D$75,3,FALSE)</f>
        <v>334</v>
      </c>
      <c r="Q10" s="9">
        <f>VLOOKUP($A10,'12'!$B$10:$D$75,3,FALSE)</f>
        <v>0</v>
      </c>
      <c r="R10" s="10">
        <f>IF(S10 &gt;0,T10/S10,0)</f>
        <v>341.3</v>
      </c>
      <c r="S10" s="9">
        <f>VLOOKUP(A10,Formelhilfe!$A$15:$O$74,15,FALSE)</f>
        <v>5</v>
      </c>
      <c r="T10" s="10">
        <f>SUM(L10:Q10)</f>
        <v>1706.5</v>
      </c>
      <c r="U10" s="10">
        <f>IF(V10&gt;0,W10/V10,0)</f>
        <v>342.71</v>
      </c>
      <c r="V10" s="9">
        <f>VLOOKUP(A10,Formelhilfe!$A$15:$P$74,16,FALSE)</f>
        <v>10</v>
      </c>
      <c r="W10" s="11">
        <f>SUM(C10:H10,L10:Q10)</f>
        <v>3427.1</v>
      </c>
    </row>
    <row r="11" spans="1:23" ht="20.25" customHeight="1" x14ac:dyDescent="0.35">
      <c r="A11" s="106" t="s">
        <v>147</v>
      </c>
      <c r="B11" s="92" t="str">
        <f>VLOOKUP(A11,'Wettkampf 1'!$B$16:$C$75,2,FALSE)</f>
        <v>SV Lähden</v>
      </c>
      <c r="C11" s="9">
        <f>VLOOKUP(A11,'Wettkampf 1'!$B$16:$D$75,3,FALSE)</f>
        <v>326.3</v>
      </c>
      <c r="D11" s="9">
        <f>VLOOKUP($A11,'2'!$B$16:$D$75,3,FALSE)</f>
        <v>333</v>
      </c>
      <c r="E11" s="9">
        <f>VLOOKUP($A11,'3'!$B$10:$D$75,3,FALSE)</f>
        <v>315.60000000000002</v>
      </c>
      <c r="F11" s="9">
        <f>VLOOKUP($A11,'4'!$B$10:$D$75,3,FALSE)</f>
        <v>342.9</v>
      </c>
      <c r="G11" s="9">
        <f>VLOOKUP($A11,'5'!$B$10:$D$75,3,FALSE)</f>
        <v>337.8</v>
      </c>
      <c r="H11" s="9">
        <f>VLOOKUP($A11,'6'!$B$10:$D$75,3,FALSE)</f>
        <v>0</v>
      </c>
      <c r="I11" s="9">
        <f>IF(J11 &gt; 0,K11/J11,0)</f>
        <v>331.12</v>
      </c>
      <c r="J11" s="9">
        <f>VLOOKUP(A11,Formelhilfe!$A$15:$H$74,8,FALSE)</f>
        <v>5</v>
      </c>
      <c r="K11" s="10">
        <f>SUM(C11:H11)</f>
        <v>1655.6</v>
      </c>
      <c r="L11" s="9">
        <f>VLOOKUP($A11,'7'!$B$10:$D$75,3,FALSE)</f>
        <v>323.2</v>
      </c>
      <c r="M11" s="9">
        <f>VLOOKUP($A11,'8'!$B$10:$D$75,3,FALSE)</f>
        <v>358.4</v>
      </c>
      <c r="N11" s="9">
        <f>VLOOKUP($A11,'9'!$B$10:$D$75,3,FALSE)</f>
        <v>340.6</v>
      </c>
      <c r="O11" s="9">
        <f>VLOOKUP($A11,'10'!$B$10:$D$75,3,FALSE)</f>
        <v>336.1</v>
      </c>
      <c r="P11" s="9">
        <f>VLOOKUP($A11,'11'!$B$10:$D$75,3,FALSE)</f>
        <v>327.5</v>
      </c>
      <c r="Q11" s="9">
        <f>VLOOKUP($A11,'12'!$B$10:$D$75,3,FALSE)</f>
        <v>0</v>
      </c>
      <c r="R11" s="10">
        <f>IF(S11 &gt;0,T11/S11,0)</f>
        <v>337.15999999999997</v>
      </c>
      <c r="S11" s="9">
        <f>VLOOKUP(A11,Formelhilfe!$A$15:$O$74,15,FALSE)</f>
        <v>5</v>
      </c>
      <c r="T11" s="10">
        <f>SUM(L11:Q11)</f>
        <v>1685.8</v>
      </c>
      <c r="U11" s="10">
        <f>IF(V11&gt;0,W11/V11,0)</f>
        <v>334.14</v>
      </c>
      <c r="V11" s="9">
        <f>VLOOKUP(A11,Formelhilfe!$A$15:$P$74,16,FALSE)</f>
        <v>10</v>
      </c>
      <c r="W11" s="11">
        <f>SUM(C11:H11,L11:Q11)</f>
        <v>3341.3999999999996</v>
      </c>
    </row>
    <row r="12" spans="1:23" ht="20.25" customHeight="1" x14ac:dyDescent="0.35">
      <c r="A12" s="106" t="s">
        <v>150</v>
      </c>
      <c r="B12" s="92" t="str">
        <f>VLOOKUP(A12,'Wettkampf 1'!$B$16:$C$75,2,FALSE)</f>
        <v>SV Spahnharrenstätte</v>
      </c>
      <c r="C12" s="9">
        <f>VLOOKUP(A12,'Wettkampf 1'!$B$16:$D$75,3,FALSE)</f>
        <v>283.89999999999998</v>
      </c>
      <c r="D12" s="9">
        <f>VLOOKUP($A12,'2'!$B$16:$D$75,3,FALSE)</f>
        <v>352.1</v>
      </c>
      <c r="E12" s="9">
        <f>VLOOKUP($A12,'3'!$B$10:$D$75,3,FALSE)</f>
        <v>328.4</v>
      </c>
      <c r="F12" s="9">
        <f>VLOOKUP($A12,'4'!$B$10:$D$75,3,FALSE)</f>
        <v>340.6</v>
      </c>
      <c r="G12" s="9">
        <f>VLOOKUP($A12,'5'!$B$10:$D$75,3,FALSE)</f>
        <v>340.7</v>
      </c>
      <c r="H12" s="9">
        <f>VLOOKUP($A12,'6'!$B$10:$D$75,3,FALSE)</f>
        <v>0</v>
      </c>
      <c r="I12" s="9">
        <f>IF(J12 &gt; 0,K12/J12,0)</f>
        <v>329.14</v>
      </c>
      <c r="J12" s="9">
        <f>VLOOKUP(A12,Formelhilfe!$A$15:$H$74,8,FALSE)</f>
        <v>5</v>
      </c>
      <c r="K12" s="10">
        <f>SUM(C12:H12)</f>
        <v>1645.7</v>
      </c>
      <c r="L12" s="9">
        <f>VLOOKUP($A12,'7'!$B$10:$D$75,3,FALSE)</f>
        <v>321.10000000000002</v>
      </c>
      <c r="M12" s="9">
        <f>VLOOKUP($A12,'8'!$B$10:$D$75,3,FALSE)</f>
        <v>341.3</v>
      </c>
      <c r="N12" s="9">
        <f>VLOOKUP($A12,'9'!$B$10:$D$75,3,FALSE)</f>
        <v>337</v>
      </c>
      <c r="O12" s="9">
        <f>VLOOKUP($A12,'10'!$B$10:$D$75,3,FALSE)</f>
        <v>335.9</v>
      </c>
      <c r="P12" s="9">
        <f>VLOOKUP($A12,'11'!$B$10:$D$75,3,FALSE)</f>
        <v>338.2</v>
      </c>
      <c r="Q12" s="9">
        <f>VLOOKUP($A12,'12'!$B$10:$D$75,3,FALSE)</f>
        <v>0</v>
      </c>
      <c r="R12" s="10">
        <f>IF(S12 &gt;0,T12/S12,0)</f>
        <v>334.70000000000005</v>
      </c>
      <c r="S12" s="9">
        <f>VLOOKUP(A12,Formelhilfe!$A$15:$O$74,15,FALSE)</f>
        <v>5</v>
      </c>
      <c r="T12" s="10">
        <f>SUM(L12:Q12)</f>
        <v>1673.5000000000002</v>
      </c>
      <c r="U12" s="10">
        <f>IF(V12&gt;0,W12/V12,0)</f>
        <v>331.92</v>
      </c>
      <c r="V12" s="9">
        <f>VLOOKUP(A12,Formelhilfe!$A$15:$P$74,16,FALSE)</f>
        <v>10</v>
      </c>
      <c r="W12" s="11">
        <f>SUM(C12:H12,L12:Q12)</f>
        <v>3319.2000000000003</v>
      </c>
    </row>
    <row r="13" spans="1:23" ht="20.25" customHeight="1" x14ac:dyDescent="0.35">
      <c r="A13" s="106" t="s">
        <v>142</v>
      </c>
      <c r="B13" s="92" t="str">
        <f>VLOOKUP(A13,'Wettkampf 1'!$B$16:$C$75,2,FALSE)</f>
        <v>SV Rastdorf</v>
      </c>
      <c r="C13" s="9">
        <f>VLOOKUP(A13,'Wettkampf 1'!$B$16:$D$75,3,FALSE)</f>
        <v>339.8</v>
      </c>
      <c r="D13" s="9">
        <f>VLOOKUP($A13,'2'!$B$16:$D$75,3,FALSE)</f>
        <v>289.89999999999998</v>
      </c>
      <c r="E13" s="9">
        <f>VLOOKUP($A13,'3'!$B$10:$D$75,3,FALSE)</f>
        <v>351.6</v>
      </c>
      <c r="F13" s="9">
        <f>VLOOKUP($A13,'4'!$B$10:$D$75,3,FALSE)</f>
        <v>341.2</v>
      </c>
      <c r="G13" s="9">
        <f>VLOOKUP($A13,'5'!$B$10:$D$75,3,FALSE)</f>
        <v>310.39999999999998</v>
      </c>
      <c r="H13" s="9">
        <f>VLOOKUP($A13,'6'!$B$10:$D$75,3,FALSE)</f>
        <v>0</v>
      </c>
      <c r="I13" s="9">
        <f>IF(J13 &gt; 0,K13/J13,0)</f>
        <v>326.58000000000004</v>
      </c>
      <c r="J13" s="9">
        <f>VLOOKUP(A13,Formelhilfe!$A$15:$H$74,8,FALSE)</f>
        <v>5</v>
      </c>
      <c r="K13" s="10">
        <f>SUM(C13:H13)</f>
        <v>1632.9</v>
      </c>
      <c r="L13" s="9">
        <f>VLOOKUP($A13,'7'!$B$10:$D$75,3,FALSE)</f>
        <v>329</v>
      </c>
      <c r="M13" s="9">
        <f>VLOOKUP($A13,'8'!$B$10:$D$75,3,FALSE)</f>
        <v>334.3</v>
      </c>
      <c r="N13" s="9">
        <f>VLOOKUP($A13,'9'!$B$10:$D$75,3,FALSE)</f>
        <v>341.7</v>
      </c>
      <c r="O13" s="9">
        <f>VLOOKUP($A13,'10'!$B$10:$D$75,3,FALSE)</f>
        <v>324.7</v>
      </c>
      <c r="P13" s="9">
        <f>VLOOKUP($A13,'11'!$B$10:$D$75,3,FALSE)</f>
        <v>354.6</v>
      </c>
      <c r="Q13" s="9">
        <f>VLOOKUP($A13,'12'!$B$10:$D$75,3,FALSE)</f>
        <v>0</v>
      </c>
      <c r="R13" s="10">
        <f>IF(S13 &gt;0,T13/S13,0)</f>
        <v>336.86</v>
      </c>
      <c r="S13" s="9">
        <f>VLOOKUP(A13,Formelhilfe!$A$15:$O$74,15,FALSE)</f>
        <v>5</v>
      </c>
      <c r="T13" s="10">
        <f>SUM(L13:Q13)</f>
        <v>1684.3000000000002</v>
      </c>
      <c r="U13" s="10">
        <f>IF(V13&gt;0,W13/V13,0)</f>
        <v>331.71999999999997</v>
      </c>
      <c r="V13" s="9">
        <f>VLOOKUP(A13,Formelhilfe!$A$15:$P$74,16,FALSE)</f>
        <v>10</v>
      </c>
      <c r="W13" s="11">
        <f>SUM(C13:H13,L13:Q13)</f>
        <v>3317.2</v>
      </c>
    </row>
    <row r="14" spans="1:23" ht="20.25" customHeight="1" x14ac:dyDescent="0.35">
      <c r="A14" s="106" t="s">
        <v>148</v>
      </c>
      <c r="B14" s="92" t="str">
        <f>VLOOKUP(A14,'Wettkampf 1'!$B$16:$C$75,2,FALSE)</f>
        <v>SV Lähden</v>
      </c>
      <c r="C14" s="9">
        <f>VLOOKUP(A14,'Wettkampf 1'!$B$16:$D$75,3,FALSE)</f>
        <v>350.2</v>
      </c>
      <c r="D14" s="9">
        <f>VLOOKUP($A14,'2'!$B$16:$D$75,3,FALSE)</f>
        <v>381.8</v>
      </c>
      <c r="E14" s="9">
        <f>VLOOKUP($A14,'3'!$B$10:$D$75,3,FALSE)</f>
        <v>354.8</v>
      </c>
      <c r="F14" s="9">
        <f>VLOOKUP($A14,'4'!$B$10:$D$75,3,FALSE)</f>
        <v>358.1</v>
      </c>
      <c r="G14" s="9">
        <f>VLOOKUP($A14,'5'!$B$10:$D$75,3,FALSE)</f>
        <v>384.2</v>
      </c>
      <c r="H14" s="9">
        <f>VLOOKUP($A14,'6'!$B$10:$D$75,3,FALSE)</f>
        <v>0</v>
      </c>
      <c r="I14" s="9">
        <f>IF(J14 &gt; 0,K14/J14,0)</f>
        <v>365.82000000000005</v>
      </c>
      <c r="J14" s="9">
        <f>VLOOKUP(A14,Formelhilfe!$A$15:$H$74,8,FALSE)</f>
        <v>5</v>
      </c>
      <c r="K14" s="10">
        <f>SUM(C14:H14)</f>
        <v>1829.1000000000001</v>
      </c>
      <c r="L14" s="9">
        <f>VLOOKUP($A14,'7'!$B$10:$D$75,3,FALSE)</f>
        <v>367.2</v>
      </c>
      <c r="M14" s="9">
        <f>VLOOKUP($A14,'8'!$B$10:$D$75,3,FALSE)</f>
        <v>367.4</v>
      </c>
      <c r="N14" s="9">
        <f>VLOOKUP($A14,'9'!$B$10:$D$75,3,FALSE)</f>
        <v>0</v>
      </c>
      <c r="O14" s="9">
        <f>VLOOKUP($A14,'10'!$B$10:$D$75,3,FALSE)</f>
        <v>351.5</v>
      </c>
      <c r="P14" s="9">
        <f>VLOOKUP($A14,'11'!$B$10:$D$75,3,FALSE)</f>
        <v>369.4</v>
      </c>
      <c r="Q14" s="9">
        <f>VLOOKUP($A14,'12'!$B$10:$D$75,3,FALSE)</f>
        <v>0</v>
      </c>
      <c r="R14" s="10">
        <f>IF(S14 &gt;0,T14/S14,0)</f>
        <v>363.875</v>
      </c>
      <c r="S14" s="9">
        <f>VLOOKUP(A14,Formelhilfe!$A$15:$O$74,15,FALSE)</f>
        <v>4</v>
      </c>
      <c r="T14" s="10">
        <f>SUM(L14:Q14)</f>
        <v>1455.5</v>
      </c>
      <c r="U14" s="10">
        <f>IF(V14&gt;0,W14/V14,0)</f>
        <v>364.95555555555558</v>
      </c>
      <c r="V14" s="9">
        <f>VLOOKUP(A14,Formelhilfe!$A$15:$P$74,16,FALSE)</f>
        <v>9</v>
      </c>
      <c r="W14" s="11">
        <f>SUM(C14:H14,L14:Q14)</f>
        <v>3284.6000000000004</v>
      </c>
    </row>
    <row r="15" spans="1:23" ht="20.25" customHeight="1" x14ac:dyDescent="0.35">
      <c r="A15" s="106" t="s">
        <v>149</v>
      </c>
      <c r="B15" s="92" t="str">
        <f>VLOOKUP(A15,'Wettkampf 1'!$B$16:$C$75,2,FALSE)</f>
        <v>SV Spahnharrenstätte</v>
      </c>
      <c r="C15" s="9">
        <f>VLOOKUP(A15,'Wettkampf 1'!$B$16:$D$75,3,FALSE)</f>
        <v>335.5</v>
      </c>
      <c r="D15" s="9">
        <f>VLOOKUP($A15,'2'!$B$16:$D$75,3,FALSE)</f>
        <v>341.9</v>
      </c>
      <c r="E15" s="9">
        <f>VLOOKUP($A15,'3'!$B$10:$D$75,3,FALSE)</f>
        <v>326.60000000000002</v>
      </c>
      <c r="F15" s="9">
        <f>VLOOKUP($A15,'4'!$B$10:$D$75,3,FALSE)</f>
        <v>337.6</v>
      </c>
      <c r="G15" s="9">
        <f>VLOOKUP($A15,'5'!$B$10:$D$75,3,FALSE)</f>
        <v>312.3</v>
      </c>
      <c r="H15" s="9">
        <f>VLOOKUP($A15,'6'!$B$10:$D$75,3,FALSE)</f>
        <v>0</v>
      </c>
      <c r="I15" s="9">
        <f>IF(J15 &gt; 0,K15/J15,0)</f>
        <v>330.78</v>
      </c>
      <c r="J15" s="9">
        <f>VLOOKUP(A15,Formelhilfe!$A$15:$H$74,8,FALSE)</f>
        <v>5</v>
      </c>
      <c r="K15" s="10">
        <f>SUM(C15:H15)</f>
        <v>1653.8999999999999</v>
      </c>
      <c r="L15" s="9">
        <f>VLOOKUP($A15,'7'!$B$10:$D$75,3,FALSE)</f>
        <v>324.2</v>
      </c>
      <c r="M15" s="9">
        <f>VLOOKUP($A15,'8'!$B$10:$D$75,3,FALSE)</f>
        <v>305.10000000000002</v>
      </c>
      <c r="N15" s="9">
        <f>VLOOKUP($A15,'9'!$B$10:$D$75,3,FALSE)</f>
        <v>323</v>
      </c>
      <c r="O15" s="9">
        <f>VLOOKUP($A15,'10'!$B$10:$D$75,3,FALSE)</f>
        <v>325.89999999999998</v>
      </c>
      <c r="P15" s="9">
        <f>VLOOKUP($A15,'11'!$B$10:$D$75,3,FALSE)</f>
        <v>317.5</v>
      </c>
      <c r="Q15" s="9">
        <f>VLOOKUP($A15,'12'!$B$10:$D$75,3,FALSE)</f>
        <v>0</v>
      </c>
      <c r="R15" s="10">
        <f>IF(S15 &gt;0,T15/S15,0)</f>
        <v>319.14</v>
      </c>
      <c r="S15" s="9">
        <f>VLOOKUP(A15,Formelhilfe!$A$15:$O$74,15,FALSE)</f>
        <v>5</v>
      </c>
      <c r="T15" s="10">
        <f>SUM(L15:Q15)</f>
        <v>1595.6999999999998</v>
      </c>
      <c r="U15" s="10">
        <f>IF(V15&gt;0,W15/V15,0)</f>
        <v>324.95999999999998</v>
      </c>
      <c r="V15" s="9">
        <f>VLOOKUP(A15,Formelhilfe!$A$15:$P$74,16,FALSE)</f>
        <v>10</v>
      </c>
      <c r="W15" s="11">
        <f>SUM(C15:H15,L15:Q15)</f>
        <v>3249.6</v>
      </c>
    </row>
    <row r="16" spans="1:23" ht="20.25" customHeight="1" x14ac:dyDescent="0.35">
      <c r="A16" s="106" t="s">
        <v>158</v>
      </c>
      <c r="B16" s="92" t="str">
        <f>VLOOKUP(A16,'Wettkampf 1'!$B$16:$C$75,2,FALSE)</f>
        <v>SV Esterwegen</v>
      </c>
      <c r="C16" s="9">
        <f>VLOOKUP(A16,'Wettkampf 1'!$B$16:$D$75,3,FALSE)</f>
        <v>335.9</v>
      </c>
      <c r="D16" s="9">
        <f>VLOOKUP($A16,'2'!$B$16:$D$75,3,FALSE)</f>
        <v>348.5</v>
      </c>
      <c r="E16" s="9">
        <f>VLOOKUP($A16,'3'!$B$10:$D$75,3,FALSE)</f>
        <v>377</v>
      </c>
      <c r="F16" s="9">
        <f>VLOOKUP($A16,'4'!$B$10:$D$75,3,FALSE)</f>
        <v>355.5</v>
      </c>
      <c r="G16" s="9">
        <f>VLOOKUP($A16,'5'!$B$10:$D$75,3,FALSE)</f>
        <v>341.7</v>
      </c>
      <c r="H16" s="9">
        <f>VLOOKUP($A16,'6'!$B$10:$D$75,3,FALSE)</f>
        <v>0</v>
      </c>
      <c r="I16" s="9">
        <f>IF(J16 &gt; 0,K16/J16,0)</f>
        <v>351.72</v>
      </c>
      <c r="J16" s="9">
        <f>VLOOKUP(A16,Formelhilfe!$A$15:$H$74,8,FALSE)</f>
        <v>5</v>
      </c>
      <c r="K16" s="10">
        <f>SUM(C16:H16)</f>
        <v>1758.6000000000001</v>
      </c>
      <c r="L16" s="9">
        <f>VLOOKUP($A16,'7'!$B$10:$D$75,3,FALSE)</f>
        <v>364.9</v>
      </c>
      <c r="M16" s="9">
        <f>VLOOKUP($A16,'8'!$B$10:$D$75,3,FALSE)</f>
        <v>359.3</v>
      </c>
      <c r="N16" s="9">
        <f>VLOOKUP($A16,'9'!$B$10:$D$75,3,FALSE)</f>
        <v>363.2</v>
      </c>
      <c r="O16" s="9">
        <f>VLOOKUP($A16,'10'!$B$10:$D$75,3,FALSE)</f>
        <v>0</v>
      </c>
      <c r="P16" s="9">
        <f>VLOOKUP($A16,'11'!$B$10:$D$75,3,FALSE)</f>
        <v>358.7</v>
      </c>
      <c r="Q16" s="9">
        <f>VLOOKUP($A16,'12'!$B$10:$D$75,3,FALSE)</f>
        <v>0</v>
      </c>
      <c r="R16" s="10">
        <f>IF(S16 &gt;0,T16/S16,0)</f>
        <v>361.52500000000003</v>
      </c>
      <c r="S16" s="9">
        <f>VLOOKUP(A16,Formelhilfe!$A$15:$O$74,15,FALSE)</f>
        <v>4</v>
      </c>
      <c r="T16" s="10">
        <f>SUM(L16:Q16)</f>
        <v>1446.1000000000001</v>
      </c>
      <c r="U16" s="10">
        <f>IF(V16&gt;0,W16/V16,0)</f>
        <v>356.07777777777778</v>
      </c>
      <c r="V16" s="9">
        <f>VLOOKUP(A16,Formelhilfe!$A$15:$P$74,16,FALSE)</f>
        <v>9</v>
      </c>
      <c r="W16" s="11">
        <f>SUM(C16:H16,L16:Q16)</f>
        <v>3204.7</v>
      </c>
    </row>
    <row r="17" spans="1:45" ht="20.25" customHeight="1" x14ac:dyDescent="0.35">
      <c r="A17" s="106" t="s">
        <v>144</v>
      </c>
      <c r="B17" s="92" t="str">
        <f>VLOOKUP(A17,'Wettkampf 1'!$B$16:$C$75,2,FALSE)</f>
        <v>SV Börgerwald</v>
      </c>
      <c r="C17" s="9">
        <f>VLOOKUP(A17,'Wettkampf 1'!$B$16:$D$75,3,FALSE)</f>
        <v>342.3</v>
      </c>
      <c r="D17" s="9">
        <f>VLOOKUP($A17,'2'!$B$16:$D$75,3,FALSE)</f>
        <v>342</v>
      </c>
      <c r="E17" s="9">
        <f>VLOOKUP($A17,'3'!$B$10:$D$75,3,FALSE)</f>
        <v>349.1</v>
      </c>
      <c r="F17" s="9">
        <f>VLOOKUP($A17,'4'!$B$10:$D$75,3,FALSE)</f>
        <v>341.5</v>
      </c>
      <c r="G17" s="9">
        <f>VLOOKUP($A17,'5'!$B$10:$D$75,3,FALSE)</f>
        <v>352.6</v>
      </c>
      <c r="H17" s="9">
        <f>VLOOKUP($A17,'6'!$B$10:$D$75,3,FALSE)</f>
        <v>0</v>
      </c>
      <c r="I17" s="9">
        <f>IF(J17 &gt; 0,K17/J17,0)</f>
        <v>345.5</v>
      </c>
      <c r="J17" s="9">
        <f>VLOOKUP(A17,Formelhilfe!$A$15:$H$74,8,FALSE)</f>
        <v>5</v>
      </c>
      <c r="K17" s="10">
        <f>SUM(C17:H17)</f>
        <v>1727.5</v>
      </c>
      <c r="L17" s="9">
        <f>VLOOKUP($A17,'7'!$B$10:$D$75,3,FALSE)</f>
        <v>324.10000000000002</v>
      </c>
      <c r="M17" s="9">
        <f>VLOOKUP($A17,'8'!$B$10:$D$75,3,FALSE)</f>
        <v>355.1</v>
      </c>
      <c r="N17" s="9">
        <f>VLOOKUP($A17,'9'!$B$10:$D$75,3,FALSE)</f>
        <v>0</v>
      </c>
      <c r="O17" s="9">
        <f>VLOOKUP($A17,'10'!$B$10:$D$75,3,FALSE)</f>
        <v>364.2</v>
      </c>
      <c r="P17" s="9">
        <f>VLOOKUP($A17,'11'!$B$10:$D$75,3,FALSE)</f>
        <v>362.1</v>
      </c>
      <c r="Q17" s="9">
        <f>VLOOKUP($A17,'12'!$B$10:$D$75,3,FALSE)</f>
        <v>0</v>
      </c>
      <c r="R17" s="10">
        <f>IF(S17 &gt;0,T17/S17,0)</f>
        <v>351.375</v>
      </c>
      <c r="S17" s="9">
        <f>VLOOKUP(A17,Formelhilfe!$A$15:$O$74,15,FALSE)</f>
        <v>4</v>
      </c>
      <c r="T17" s="10">
        <f>SUM(L17:Q17)</f>
        <v>1405.5</v>
      </c>
      <c r="U17" s="10">
        <f>IF(V17&gt;0,W17/V17,0)</f>
        <v>348.11111111111109</v>
      </c>
      <c r="V17" s="9">
        <f>VLOOKUP(A17,Formelhilfe!$A$15:$P$74,16,FALSE)</f>
        <v>9</v>
      </c>
      <c r="W17" s="11">
        <f>SUM(C17:H17,L17:Q17)</f>
        <v>3132.9999999999995</v>
      </c>
    </row>
    <row r="18" spans="1:45" ht="20.25" customHeight="1" x14ac:dyDescent="0.35">
      <c r="A18" s="106" t="s">
        <v>163</v>
      </c>
      <c r="B18" s="92" t="str">
        <f>VLOOKUP(A18,'Wettkampf 1'!$B$16:$C$75,2,FALSE)</f>
        <v>SV Lahn</v>
      </c>
      <c r="C18" s="9">
        <f>VLOOKUP(A18,'Wettkampf 1'!$B$16:$D$75,3,FALSE)</f>
        <v>308.60000000000002</v>
      </c>
      <c r="D18" s="9">
        <f>VLOOKUP($A18,'2'!$B$16:$D$75,3,FALSE)</f>
        <v>341.3</v>
      </c>
      <c r="E18" s="9">
        <f>VLOOKUP($A18,'3'!$B$10:$D$75,3,FALSE)</f>
        <v>333.8</v>
      </c>
      <c r="F18" s="9">
        <f>VLOOKUP($A18,'4'!$B$10:$D$75,3,FALSE)</f>
        <v>327.5</v>
      </c>
      <c r="G18" s="9">
        <f>VLOOKUP($A18,'5'!$B$10:$D$75,3,FALSE)</f>
        <v>326</v>
      </c>
      <c r="H18" s="9">
        <f>VLOOKUP($A18,'6'!$B$10:$D$75,3,FALSE)</f>
        <v>0</v>
      </c>
      <c r="I18" s="9">
        <f>IF(J18 &gt; 0,K18/J18,0)</f>
        <v>327.44</v>
      </c>
      <c r="J18" s="9">
        <f>VLOOKUP(A18,Formelhilfe!$A$15:$H$74,8,FALSE)</f>
        <v>5</v>
      </c>
      <c r="K18" s="10">
        <f>SUM(C18:H18)</f>
        <v>1637.2</v>
      </c>
      <c r="L18" s="9">
        <f>VLOOKUP($A18,'7'!$B$10:$D$75,3,FALSE)</f>
        <v>321.10000000000002</v>
      </c>
      <c r="M18" s="9">
        <f>VLOOKUP($A18,'8'!$B$10:$D$75,3,FALSE)</f>
        <v>301.60000000000002</v>
      </c>
      <c r="N18" s="9">
        <f>VLOOKUP($A18,'9'!$B$10:$D$75,3,FALSE)</f>
        <v>330.5</v>
      </c>
      <c r="O18" s="9">
        <f>VLOOKUP($A18,'10'!$B$10:$D$75,3,FALSE)</f>
        <v>0</v>
      </c>
      <c r="P18" s="9">
        <f>VLOOKUP($A18,'11'!$B$10:$D$75,3,FALSE)</f>
        <v>329.6</v>
      </c>
      <c r="Q18" s="9">
        <f>VLOOKUP($A18,'12'!$B$10:$D$75,3,FALSE)</f>
        <v>0</v>
      </c>
      <c r="R18" s="10">
        <f>IF(S18 &gt;0,T18/S18,0)</f>
        <v>320.70000000000005</v>
      </c>
      <c r="S18" s="9">
        <f>VLOOKUP(A18,Formelhilfe!$A$15:$O$74,15,FALSE)</f>
        <v>4</v>
      </c>
      <c r="T18" s="10">
        <f>SUM(L18:Q18)</f>
        <v>1282.8000000000002</v>
      </c>
      <c r="U18" s="10">
        <f>IF(V18&gt;0,W18/V18,0)</f>
        <v>324.44444444444446</v>
      </c>
      <c r="V18" s="9">
        <f>VLOOKUP(A18,Formelhilfe!$A$15:$P$74,16,FALSE)</f>
        <v>9</v>
      </c>
      <c r="W18" s="11">
        <f>SUM(C18:H18,L18:Q18)</f>
        <v>2920</v>
      </c>
    </row>
    <row r="19" spans="1:45" ht="20.25" customHeight="1" x14ac:dyDescent="0.35">
      <c r="A19" s="106" t="s">
        <v>161</v>
      </c>
      <c r="B19" s="92" t="str">
        <f>VLOOKUP(A19,'Wettkampf 1'!$B$16:$C$75,2,FALSE)</f>
        <v>SV Breddenberg</v>
      </c>
      <c r="C19" s="9">
        <f>VLOOKUP(A19,'Wettkampf 1'!$B$16:$D$75,3,FALSE)</f>
        <v>311.10000000000002</v>
      </c>
      <c r="D19" s="9">
        <f>VLOOKUP($A19,'2'!$B$16:$D$75,3,FALSE)</f>
        <v>309.8</v>
      </c>
      <c r="E19" s="9">
        <f>VLOOKUP($A19,'3'!$B$10:$D$75,3,FALSE)</f>
        <v>328</v>
      </c>
      <c r="F19" s="9">
        <f>VLOOKUP($A19,'4'!$B$10:$D$75,3,FALSE)</f>
        <v>304.7</v>
      </c>
      <c r="G19" s="9">
        <f>VLOOKUP($A19,'5'!$B$10:$D$75,3,FALSE)</f>
        <v>307.2</v>
      </c>
      <c r="H19" s="9">
        <f>VLOOKUP($A19,'6'!$B$10:$D$75,3,FALSE)</f>
        <v>0</v>
      </c>
      <c r="I19" s="9">
        <f>IF(J19 &gt; 0,K19/J19,0)</f>
        <v>312.16000000000003</v>
      </c>
      <c r="J19" s="9">
        <f>VLOOKUP(A19,Formelhilfe!$A$15:$H$74,8,FALSE)</f>
        <v>5</v>
      </c>
      <c r="K19" s="10">
        <f>SUM(C19:H19)</f>
        <v>1560.8000000000002</v>
      </c>
      <c r="L19" s="9">
        <f>VLOOKUP($A19,'7'!$B$10:$D$75,3,FALSE)</f>
        <v>316.5</v>
      </c>
      <c r="M19" s="9">
        <f>VLOOKUP($A19,'8'!$B$10:$D$75,3,FALSE)</f>
        <v>303.60000000000002</v>
      </c>
      <c r="N19" s="9">
        <f>VLOOKUP($A19,'9'!$B$10:$D$75,3,FALSE)</f>
        <v>301.2</v>
      </c>
      <c r="O19" s="9">
        <f>VLOOKUP($A19,'10'!$B$10:$D$75,3,FALSE)</f>
        <v>311.5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308.2</v>
      </c>
      <c r="S19" s="9">
        <f>VLOOKUP(A19,Formelhilfe!$A$15:$O$74,15,FALSE)</f>
        <v>4</v>
      </c>
      <c r="T19" s="10">
        <f>SUM(L19:Q19)</f>
        <v>1232.8</v>
      </c>
      <c r="U19" s="10">
        <f>IF(V19&gt;0,W19/V19,0)</f>
        <v>310.39999999999998</v>
      </c>
      <c r="V19" s="9">
        <f>VLOOKUP(A19,Formelhilfe!$A$15:$P$74,16,FALSE)</f>
        <v>9</v>
      </c>
      <c r="W19" s="11">
        <f>SUM(C19:H19,L19:Q19)</f>
        <v>2793.6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146</v>
      </c>
      <c r="B20" s="92" t="str">
        <f>VLOOKUP(A20,'Wettkampf 1'!$B$16:$C$75,2,FALSE)</f>
        <v>SV Lähden</v>
      </c>
      <c r="C20" s="9">
        <f>VLOOKUP(A20,'Wettkampf 1'!$B$16:$D$75,3,FALSE)</f>
        <v>387.5</v>
      </c>
      <c r="D20" s="9">
        <f>VLOOKUP($A20,'2'!$B$16:$D$75,3,FALSE)</f>
        <v>401</v>
      </c>
      <c r="E20" s="9">
        <f>VLOOKUP($A20,'3'!$B$10:$D$75,3,FALSE)</f>
        <v>390.6</v>
      </c>
      <c r="F20" s="9">
        <f>VLOOKUP($A20,'4'!$B$10:$D$75,3,FALSE)</f>
        <v>386</v>
      </c>
      <c r="G20" s="9">
        <f>VLOOKUP($A20,'5'!$B$10:$D$75,3,FALSE)</f>
        <v>391.5</v>
      </c>
      <c r="H20" s="9">
        <f>VLOOKUP($A20,'6'!$B$10:$D$75,3,FALSE)</f>
        <v>0</v>
      </c>
      <c r="I20" s="9">
        <f>IF(J20 &gt; 0,K20/J20,0)</f>
        <v>391.32</v>
      </c>
      <c r="J20" s="9">
        <f>VLOOKUP(A20,Formelhilfe!$A$15:$H$74,8,FALSE)</f>
        <v>5</v>
      </c>
      <c r="K20" s="10">
        <f>SUM(C20:H20)</f>
        <v>1956.6</v>
      </c>
      <c r="L20" s="9">
        <f>VLOOKUP($A20,'7'!$B$10:$D$75,3,FALSE)</f>
        <v>0</v>
      </c>
      <c r="M20" s="9">
        <f>VLOOKUP($A20,'8'!$B$10:$D$75,3,FALSE)</f>
        <v>391</v>
      </c>
      <c r="N20" s="9">
        <f>VLOOKUP($A20,'9'!$B$10:$D$75,3,FALSE)</f>
        <v>383.9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387.45</v>
      </c>
      <c r="S20" s="9">
        <f>VLOOKUP(A20,Formelhilfe!$A$15:$O$74,15,FALSE)</f>
        <v>2</v>
      </c>
      <c r="T20" s="10">
        <f>SUM(L20:Q20)</f>
        <v>774.9</v>
      </c>
      <c r="U20" s="10">
        <f>IF(V20&gt;0,W20/V20,0)</f>
        <v>390.21428571428572</v>
      </c>
      <c r="V20" s="9">
        <f>VLOOKUP(A20,Formelhilfe!$A$15:$P$74,16,FALSE)</f>
        <v>7</v>
      </c>
      <c r="W20" s="11">
        <f>SUM(C20:H20,L20:Q20)</f>
        <v>2731.5</v>
      </c>
    </row>
    <row r="21" spans="1:45" ht="20.25" customHeight="1" x14ac:dyDescent="0.35">
      <c r="A21" s="106" t="s">
        <v>167</v>
      </c>
      <c r="B21" s="92" t="str">
        <f>VLOOKUP(A21,'Wettkampf 1'!$B$16:$C$75,2,FALSE)</f>
        <v>SV Esterwegen</v>
      </c>
      <c r="C21" s="9">
        <f>VLOOKUP(A21,'Wettkampf 1'!$B$16:$D$75,3,FALSE)</f>
        <v>0</v>
      </c>
      <c r="D21" s="9">
        <f>VLOOKUP($A21,'2'!$B$16:$D$75,3,FALSE)</f>
        <v>316.8</v>
      </c>
      <c r="E21" s="9">
        <f>VLOOKUP($A21,'3'!$B$10:$D$75,3,FALSE)</f>
        <v>302.7</v>
      </c>
      <c r="F21" s="9">
        <f>VLOOKUP($A21,'4'!$B$10:$D$75,3,FALSE)</f>
        <v>343.5</v>
      </c>
      <c r="G21" s="9">
        <f>VLOOKUP($A21,'5'!$B$10:$D$75,3,FALSE)</f>
        <v>331.8</v>
      </c>
      <c r="H21" s="9">
        <f>VLOOKUP($A21,'6'!$B$10:$D$75,3,FALSE)</f>
        <v>0</v>
      </c>
      <c r="I21" s="9">
        <f>IF(J21 &gt; 0,K21/J21,0)</f>
        <v>323.7</v>
      </c>
      <c r="J21" s="9">
        <f>VLOOKUP(A21,Formelhilfe!$A$15:$H$74,8,FALSE)</f>
        <v>4</v>
      </c>
      <c r="K21" s="10">
        <f>SUM(C21:H21)</f>
        <v>1294.8</v>
      </c>
      <c r="L21" s="9">
        <f>VLOOKUP($A21,'7'!$B$10:$D$75,3,FALSE)</f>
        <v>332.1</v>
      </c>
      <c r="M21" s="9">
        <f>VLOOKUP($A21,'8'!$B$10:$D$75,3,FALSE)</f>
        <v>355.2</v>
      </c>
      <c r="N21" s="9">
        <f>VLOOKUP($A21,'9'!$B$10:$D$75,3,FALSE)</f>
        <v>332</v>
      </c>
      <c r="O21" s="9">
        <f>VLOOKUP($A21,'10'!$B$10:$D$75,3,FALSE)</f>
        <v>337.2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339.125</v>
      </c>
      <c r="S21" s="9">
        <f>VLOOKUP(A21,Formelhilfe!$A$15:$O$74,15,FALSE)</f>
        <v>4</v>
      </c>
      <c r="T21" s="10">
        <f>SUM(L21:Q21)</f>
        <v>1356.5</v>
      </c>
      <c r="U21" s="10">
        <f>IF(V21&gt;0,W21/V21,0)</f>
        <v>331.41250000000002</v>
      </c>
      <c r="V21" s="9">
        <f>VLOOKUP(A21,Formelhilfe!$A$15:$P$74,16,FALSE)</f>
        <v>8</v>
      </c>
      <c r="W21" s="11">
        <f>SUM(C21:H21,L21:Q21)</f>
        <v>2651.3</v>
      </c>
    </row>
    <row r="22" spans="1:45" ht="20.25" customHeight="1" x14ac:dyDescent="0.35">
      <c r="A22" s="106" t="s">
        <v>160</v>
      </c>
      <c r="B22" s="92" t="str">
        <f>VLOOKUP(A22,'Wettkampf 1'!$B$16:$C$75,2,FALSE)</f>
        <v>SV Breddenberg</v>
      </c>
      <c r="C22" s="9">
        <f>VLOOKUP(A22,'Wettkampf 1'!$B$16:$D$75,3,FALSE)</f>
        <v>317.39999999999998</v>
      </c>
      <c r="D22" s="9">
        <f>VLOOKUP($A22,'2'!$B$16:$D$75,3,FALSE)</f>
        <v>322.89999999999998</v>
      </c>
      <c r="E22" s="9">
        <f>VLOOKUP($A22,'3'!$B$10:$D$75,3,FALSE)</f>
        <v>308.2</v>
      </c>
      <c r="F22" s="9">
        <f>VLOOKUP($A22,'4'!$B$10:$D$75,3,FALSE)</f>
        <v>0</v>
      </c>
      <c r="G22" s="9">
        <f>VLOOKUP($A22,'5'!$B$10:$D$75,3,FALSE)</f>
        <v>324</v>
      </c>
      <c r="H22" s="9">
        <f>VLOOKUP($A22,'6'!$B$10:$D$75,3,FALSE)</f>
        <v>0</v>
      </c>
      <c r="I22" s="9">
        <f>IF(J22 &gt; 0,K22/J22,0)</f>
        <v>318.125</v>
      </c>
      <c r="J22" s="9">
        <f>VLOOKUP(A22,Formelhilfe!$A$15:$H$74,8,FALSE)</f>
        <v>4</v>
      </c>
      <c r="K22" s="10">
        <f>SUM(C22:H22)</f>
        <v>1272.5</v>
      </c>
      <c r="L22" s="9">
        <f>VLOOKUP($A22,'7'!$B$10:$D$75,3,FALSE)</f>
        <v>326.60000000000002</v>
      </c>
      <c r="M22" s="9">
        <f>VLOOKUP($A22,'8'!$B$10:$D$75,3,FALSE)</f>
        <v>322.60000000000002</v>
      </c>
      <c r="N22" s="9">
        <f>VLOOKUP($A22,'9'!$B$10:$D$75,3,FALSE)</f>
        <v>322</v>
      </c>
      <c r="O22" s="9">
        <f>VLOOKUP($A22,'10'!$B$10:$D$75,3,FALSE)</f>
        <v>327.7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324.72500000000002</v>
      </c>
      <c r="S22" s="9">
        <f>VLOOKUP(A22,Formelhilfe!$A$15:$O$74,15,FALSE)</f>
        <v>4</v>
      </c>
      <c r="T22" s="10">
        <f>SUM(L22:Q22)</f>
        <v>1298.9000000000001</v>
      </c>
      <c r="U22" s="10">
        <f>IF(V22&gt;0,W22/V22,0)</f>
        <v>321.42499999999995</v>
      </c>
      <c r="V22" s="9">
        <f>VLOOKUP(A22,Formelhilfe!$A$15:$P$74,16,FALSE)</f>
        <v>8</v>
      </c>
      <c r="W22" s="11">
        <f>SUM(C22:H22,L22:Q22)</f>
        <v>2571.3999999999996</v>
      </c>
    </row>
    <row r="23" spans="1:45" ht="20.25" customHeight="1" x14ac:dyDescent="0.35">
      <c r="A23" s="106" t="s">
        <v>171</v>
      </c>
      <c r="B23" s="92" t="str">
        <f>VLOOKUP(A23,'Wettkampf 1'!$B$16:$C$75,2,FALSE)</f>
        <v>SV Börgermoor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328.5</v>
      </c>
      <c r="H23" s="9">
        <f>VLOOKUP($A23,'6'!$B$10:$D$75,3,FALSE)</f>
        <v>0</v>
      </c>
      <c r="I23" s="9">
        <f>IF(J23 &gt; 0,K23/J23,0)</f>
        <v>328.5</v>
      </c>
      <c r="J23" s="9">
        <f>VLOOKUP(A23,Formelhilfe!$A$15:$H$74,8,FALSE)</f>
        <v>1</v>
      </c>
      <c r="K23" s="10">
        <f>SUM(C23:H23)</f>
        <v>328.5</v>
      </c>
      <c r="L23" s="9">
        <f>VLOOKUP($A23,'7'!$B$10:$D$75,3,FALSE)</f>
        <v>328.6</v>
      </c>
      <c r="M23" s="9">
        <f>VLOOKUP($A23,'8'!$B$10:$D$75,3,FALSE)</f>
        <v>312.3</v>
      </c>
      <c r="N23" s="9">
        <f>VLOOKUP($A23,'9'!$B$10:$D$75,3,FALSE)</f>
        <v>343.3</v>
      </c>
      <c r="O23" s="9">
        <f>VLOOKUP($A23,'10'!$B$10:$D$75,3,FALSE)</f>
        <v>335.4</v>
      </c>
      <c r="P23" s="9">
        <f>VLOOKUP($A23,'11'!$B$10:$D$75,3,FALSE)</f>
        <v>318.60000000000002</v>
      </c>
      <c r="Q23" s="9">
        <f>VLOOKUP($A23,'12'!$B$10:$D$75,3,FALSE)</f>
        <v>0</v>
      </c>
      <c r="R23" s="10">
        <f>IF(S23 &gt;0,T23/S23,0)</f>
        <v>327.64</v>
      </c>
      <c r="S23" s="9">
        <f>VLOOKUP(A23,Formelhilfe!$A$15:$O$74,15,FALSE)</f>
        <v>5</v>
      </c>
      <c r="T23" s="10">
        <f>SUM(L23:Q23)</f>
        <v>1638.1999999999998</v>
      </c>
      <c r="U23" s="10">
        <f>IF(V23&gt;0,W23/V23,0)</f>
        <v>327.7833333333333</v>
      </c>
      <c r="V23" s="9">
        <f>VLOOKUP(A23,Formelhilfe!$A$15:$P$74,16,FALSE)</f>
        <v>6</v>
      </c>
      <c r="W23" s="11">
        <f>SUM(C23:H23,L23:Q23)</f>
        <v>1966.6999999999998</v>
      </c>
    </row>
    <row r="24" spans="1:45" ht="20.25" customHeight="1" x14ac:dyDescent="0.35">
      <c r="A24" s="106" t="s">
        <v>166</v>
      </c>
      <c r="B24" s="92" t="str">
        <f>VLOOKUP(A24,'Wettkampf 1'!$B$16:$C$75,2,FALSE)</f>
        <v>SV Lähden</v>
      </c>
      <c r="C24" s="9">
        <f>VLOOKUP(A24,'Wettkampf 1'!$B$16:$D$75,3,FALSE)</f>
        <v>0</v>
      </c>
      <c r="D24" s="9">
        <f>VLOOKUP($A24,'2'!$B$16:$D$75,3,FALSE)</f>
        <v>384.5</v>
      </c>
      <c r="E24" s="9">
        <f>VLOOKUP($A24,'3'!$B$10:$D$75,3,FALSE)</f>
        <v>389.5</v>
      </c>
      <c r="F24" s="9">
        <f>VLOOKUP($A24,'4'!$B$10:$D$75,3,FALSE)</f>
        <v>380.4</v>
      </c>
      <c r="G24" s="9">
        <f>VLOOKUP($A24,'5'!$B$10:$D$75,3,FALSE)</f>
        <v>389.7</v>
      </c>
      <c r="H24" s="9">
        <f>VLOOKUP($A24,'6'!$B$10:$D$75,3,FALSE)</f>
        <v>0</v>
      </c>
      <c r="I24" s="9">
        <f>IF(J24 &gt; 0,K24/J24,0)</f>
        <v>386.02500000000003</v>
      </c>
      <c r="J24" s="9">
        <f>VLOOKUP(A24,Formelhilfe!$A$15:$H$74,8,FALSE)</f>
        <v>4</v>
      </c>
      <c r="K24" s="10">
        <f>SUM(C24:H24)</f>
        <v>1544.1000000000001</v>
      </c>
      <c r="L24" s="9">
        <f>VLOOKUP($A24,'7'!$B$10:$D$75,3,FALSE)</f>
        <v>0</v>
      </c>
      <c r="M24" s="9">
        <f>VLOOKUP($A24,'8'!$B$10:$D$75,3,FALSE)</f>
        <v>376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376</v>
      </c>
      <c r="S24" s="9">
        <f>VLOOKUP(A24,Formelhilfe!$A$15:$O$74,15,FALSE)</f>
        <v>1</v>
      </c>
      <c r="T24" s="10">
        <f>SUM(L24:Q24)</f>
        <v>376</v>
      </c>
      <c r="U24" s="10">
        <f>IF(V24&gt;0,W24/V24,0)</f>
        <v>384.02000000000004</v>
      </c>
      <c r="V24" s="9">
        <f>VLOOKUP(A24,Formelhilfe!$A$15:$P$74,16,FALSE)</f>
        <v>5</v>
      </c>
      <c r="W24" s="11">
        <f>SUM(C24:H24,L24:Q24)</f>
        <v>1920.1000000000001</v>
      </c>
    </row>
    <row r="25" spans="1:45" ht="20.25" customHeight="1" x14ac:dyDescent="0.35">
      <c r="A25" s="106" t="s">
        <v>164</v>
      </c>
      <c r="B25" s="92" t="str">
        <f>VLOOKUP(A25,'Wettkampf 1'!$B$16:$C$75,2,FALSE)</f>
        <v>SV Lahn</v>
      </c>
      <c r="C25" s="9">
        <f>VLOOKUP(A25,'Wettkampf 1'!$B$16:$D$75,3,FALSE)</f>
        <v>296.39999999999998</v>
      </c>
      <c r="D25" s="9">
        <f>VLOOKUP($A25,'2'!$B$16:$D$75,3,FALSE)</f>
        <v>321.39999999999998</v>
      </c>
      <c r="E25" s="9">
        <f>VLOOKUP($A25,'3'!$B$10:$D$75,3,FALSE)</f>
        <v>311.8</v>
      </c>
      <c r="F25" s="9">
        <f>VLOOKUP($A25,'4'!$B$10:$D$75,3,FALSE)</f>
        <v>0</v>
      </c>
      <c r="G25" s="9">
        <f>VLOOKUP($A25,'5'!$B$10:$D$75,3,FALSE)</f>
        <v>323.60000000000002</v>
      </c>
      <c r="H25" s="9">
        <f>VLOOKUP($A25,'6'!$B$10:$D$75,3,FALSE)</f>
        <v>0</v>
      </c>
      <c r="I25" s="9">
        <f>IF(J25 &gt; 0,K25/J25,0)</f>
        <v>313.29999999999995</v>
      </c>
      <c r="J25" s="9">
        <f>VLOOKUP(A25,Formelhilfe!$A$15:$H$74,8,FALSE)</f>
        <v>4</v>
      </c>
      <c r="K25" s="10">
        <f>SUM(C25:H25)</f>
        <v>1253.1999999999998</v>
      </c>
      <c r="L25" s="9">
        <f>VLOOKUP($A25,'7'!$B$10:$D$75,3,FALSE)</f>
        <v>0</v>
      </c>
      <c r="M25" s="9">
        <f>VLOOKUP($A25,'8'!$B$10:$D$75,3,FALSE)</f>
        <v>337.4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327</v>
      </c>
      <c r="Q25" s="9">
        <f>VLOOKUP($A25,'12'!$B$10:$D$75,3,FALSE)</f>
        <v>0</v>
      </c>
      <c r="R25" s="10">
        <f>IF(S25 &gt;0,T25/S25,0)</f>
        <v>332.2</v>
      </c>
      <c r="S25" s="9">
        <f>VLOOKUP(A25,Formelhilfe!$A$15:$O$74,15,FALSE)</f>
        <v>2</v>
      </c>
      <c r="T25" s="10">
        <f>SUM(L25:Q25)</f>
        <v>664.4</v>
      </c>
      <c r="U25" s="10">
        <f>IF(V25&gt;0,W25/V25,0)</f>
        <v>319.59999999999997</v>
      </c>
      <c r="V25" s="9">
        <f>VLOOKUP(A25,Formelhilfe!$A$15:$P$74,16,FALSE)</f>
        <v>6</v>
      </c>
      <c r="W25" s="11">
        <f>SUM(C25:H25,L25:Q25)</f>
        <v>1917.6</v>
      </c>
    </row>
    <row r="26" spans="1:45" ht="20.25" customHeight="1" x14ac:dyDescent="0.35">
      <c r="A26" s="106" t="s">
        <v>155</v>
      </c>
      <c r="B26" s="92" t="str">
        <f>VLOOKUP(A26,'Wettkampf 1'!$B$16:$C$75,2,FALSE)</f>
        <v>SV Lahn</v>
      </c>
      <c r="C26" s="9">
        <f>VLOOKUP(A26,'Wettkampf 1'!$B$16:$D$75,3,FALSE)</f>
        <v>350.2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350.2</v>
      </c>
      <c r="J26" s="9">
        <f>VLOOKUP(A26,Formelhilfe!$A$15:$H$74,8,FALSE)</f>
        <v>1</v>
      </c>
      <c r="K26" s="10">
        <f>SUM(C26:H26)</f>
        <v>350.2</v>
      </c>
      <c r="L26" s="9">
        <f>VLOOKUP($A26,'7'!$B$10:$D$75,3,FALSE)</f>
        <v>348.8</v>
      </c>
      <c r="M26" s="9">
        <f>VLOOKUP($A26,'8'!$B$10:$D$75,3,FALSE)</f>
        <v>336</v>
      </c>
      <c r="N26" s="9">
        <f>VLOOKUP($A26,'9'!$B$10:$D$75,3,FALSE)</f>
        <v>353.9</v>
      </c>
      <c r="O26" s="9">
        <f>VLOOKUP($A26,'10'!$B$10:$D$75,3,FALSE)</f>
        <v>0</v>
      </c>
      <c r="P26" s="9">
        <f>VLOOKUP($A26,'11'!$B$10:$D$75,3,FALSE)</f>
        <v>351.8</v>
      </c>
      <c r="Q26" s="9">
        <f>VLOOKUP($A26,'12'!$B$10:$D$75,3,FALSE)</f>
        <v>0</v>
      </c>
      <c r="R26" s="10">
        <f>IF(S26 &gt;0,T26/S26,0)</f>
        <v>347.62499999999994</v>
      </c>
      <c r="S26" s="9">
        <f>VLOOKUP(A26,Formelhilfe!$A$15:$O$74,15,FALSE)</f>
        <v>4</v>
      </c>
      <c r="T26" s="10">
        <f>SUM(L26:Q26)</f>
        <v>1390.4999999999998</v>
      </c>
      <c r="U26" s="10">
        <f>IF(V26&gt;0,W26/V26,0)</f>
        <v>348.14</v>
      </c>
      <c r="V26" s="9">
        <f>VLOOKUP(A26,Formelhilfe!$A$15:$P$74,16,FALSE)</f>
        <v>5</v>
      </c>
      <c r="W26" s="11">
        <f>SUM(C26:H26,L26:Q26)</f>
        <v>1740.7</v>
      </c>
    </row>
    <row r="27" spans="1:45" ht="20.25" customHeight="1" x14ac:dyDescent="0.35">
      <c r="A27" s="106" t="s">
        <v>169</v>
      </c>
      <c r="B27" s="92" t="str">
        <f>VLOOKUP(A27,'Wettkampf 1'!$B$16:$C$75,2,FALSE)</f>
        <v>SV Rastdorf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307.89999999999998</v>
      </c>
      <c r="H27" s="9">
        <f>VLOOKUP($A27,'6'!$B$10:$D$75,3,FALSE)</f>
        <v>0</v>
      </c>
      <c r="I27" s="9">
        <f>IF(J27 &gt; 0,K27/J27,0)</f>
        <v>307.89999999999998</v>
      </c>
      <c r="J27" s="9">
        <f>VLOOKUP(A27,Formelhilfe!$A$15:$H$74,8,FALSE)</f>
        <v>1</v>
      </c>
      <c r="K27" s="10">
        <f>SUM(C27:H27)</f>
        <v>307.89999999999998</v>
      </c>
      <c r="L27" s="9">
        <f>VLOOKUP($A27,'7'!$B$10:$D$75,3,FALSE)</f>
        <v>312.10000000000002</v>
      </c>
      <c r="M27" s="9">
        <f>VLOOKUP($A27,'8'!$B$10:$D$75,3,FALSE)</f>
        <v>0</v>
      </c>
      <c r="N27" s="9">
        <f>VLOOKUP($A27,'9'!$B$10:$D$75,3,FALSE)</f>
        <v>293.10000000000002</v>
      </c>
      <c r="O27" s="9">
        <f>VLOOKUP($A27,'10'!$B$10:$D$75,3,FALSE)</f>
        <v>310</v>
      </c>
      <c r="P27" s="9">
        <f>VLOOKUP($A27,'11'!$B$10:$D$75,3,FALSE)</f>
        <v>259.3</v>
      </c>
      <c r="Q27" s="9">
        <f>VLOOKUP($A27,'12'!$B$10:$D$75,3,FALSE)</f>
        <v>0</v>
      </c>
      <c r="R27" s="10">
        <f>IF(S27 &gt;0,T27/S27,0)</f>
        <v>293.625</v>
      </c>
      <c r="S27" s="9">
        <f>VLOOKUP(A27,Formelhilfe!$A$15:$O$74,15,FALSE)</f>
        <v>4</v>
      </c>
      <c r="T27" s="10">
        <f>SUM(L27:Q27)</f>
        <v>1174.5</v>
      </c>
      <c r="U27" s="10">
        <f>IF(V27&gt;0,W27/V27,0)</f>
        <v>296.47999999999996</v>
      </c>
      <c r="V27" s="9">
        <f>VLOOKUP(A27,Formelhilfe!$A$15:$P$74,16,FALSE)</f>
        <v>5</v>
      </c>
      <c r="W27" s="11">
        <f>SUM(C27:H27,L27:Q27)</f>
        <v>1482.3999999999999</v>
      </c>
    </row>
    <row r="28" spans="1:45" ht="20.25" customHeight="1" x14ac:dyDescent="0.35">
      <c r="A28" s="106" t="s">
        <v>170</v>
      </c>
      <c r="B28" s="92" t="str">
        <f>VLOOKUP(A28,'Wettkampf 1'!$B$16:$C$75,2,FALSE)</f>
        <v>SV Lähden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355.5</v>
      </c>
      <c r="H28" s="9">
        <f>VLOOKUP($A28,'6'!$B$10:$D$75,3,FALSE)</f>
        <v>0</v>
      </c>
      <c r="I28" s="9">
        <f>IF(J28 &gt; 0,K28/J28,0)</f>
        <v>355.5</v>
      </c>
      <c r="J28" s="9">
        <f>VLOOKUP(A28,Formelhilfe!$A$15:$H$74,8,FALSE)</f>
        <v>1</v>
      </c>
      <c r="K28" s="10">
        <f>SUM(C28:H28)</f>
        <v>355.5</v>
      </c>
      <c r="L28" s="9">
        <f>VLOOKUP($A28,'7'!$B$10:$D$75,3,FALSE)</f>
        <v>0</v>
      </c>
      <c r="M28" s="9">
        <f>VLOOKUP($A28,'8'!$B$10:$D$75,3,FALSE)</f>
        <v>360.9</v>
      </c>
      <c r="N28" s="9">
        <f>VLOOKUP($A28,'9'!$B$10:$D$75,3,FALSE)</f>
        <v>382.5</v>
      </c>
      <c r="O28" s="9">
        <f>VLOOKUP($A28,'10'!$B$10:$D$75,3,FALSE)</f>
        <v>371.1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371.5</v>
      </c>
      <c r="S28" s="9">
        <f>VLOOKUP(A28,Formelhilfe!$A$15:$O$74,15,FALSE)</f>
        <v>3</v>
      </c>
      <c r="T28" s="10">
        <f>SUM(L28:Q28)</f>
        <v>1114.5</v>
      </c>
      <c r="U28" s="10">
        <f>IF(V28&gt;0,W28/V28,0)</f>
        <v>367.5</v>
      </c>
      <c r="V28" s="9">
        <f>VLOOKUP(A28,Formelhilfe!$A$15:$P$74,16,FALSE)</f>
        <v>4</v>
      </c>
      <c r="W28" s="11">
        <f>SUM(C28:H28,L28:Q28)</f>
        <v>1470</v>
      </c>
    </row>
    <row r="29" spans="1:45" ht="20.25" customHeight="1" x14ac:dyDescent="0.35">
      <c r="A29" s="106" t="s">
        <v>152</v>
      </c>
      <c r="B29" s="92" t="str">
        <f>VLOOKUP(A29,'Wettkampf 1'!$B$16:$C$75,2,FALSE)</f>
        <v>SV Sögel</v>
      </c>
      <c r="C29" s="9">
        <f>VLOOKUP(A29,'Wettkampf 1'!$B$16:$D$75,3,FALSE)</f>
        <v>371.6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397.3</v>
      </c>
      <c r="H29" s="9">
        <f>VLOOKUP($A29,'6'!$B$10:$D$75,3,FALSE)</f>
        <v>0</v>
      </c>
      <c r="I29" s="9">
        <f>IF(J29 &gt; 0,K29/J29,0)</f>
        <v>384.45000000000005</v>
      </c>
      <c r="J29" s="9">
        <f>VLOOKUP(A29,Formelhilfe!$A$15:$H$74,8,FALSE)</f>
        <v>2</v>
      </c>
      <c r="K29" s="10">
        <f>SUM(C29:H29)</f>
        <v>768.90000000000009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382.1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382.1</v>
      </c>
      <c r="S29" s="9">
        <f>VLOOKUP(A29,Formelhilfe!$A$15:$O$74,15,FALSE)</f>
        <v>1</v>
      </c>
      <c r="T29" s="10">
        <f>SUM(L29:Q29)</f>
        <v>382.1</v>
      </c>
      <c r="U29" s="10">
        <f>IF(V29&gt;0,W29/V29,0)</f>
        <v>383.66666666666669</v>
      </c>
      <c r="V29" s="9">
        <f>VLOOKUP(A29,Formelhilfe!$A$15:$P$74,16,FALSE)</f>
        <v>3</v>
      </c>
      <c r="W29" s="11">
        <f>SUM(C29:H29,L29:Q29)</f>
        <v>1151</v>
      </c>
    </row>
    <row r="30" spans="1:45" ht="20.25" customHeight="1" x14ac:dyDescent="0.35">
      <c r="A30" s="106" t="s">
        <v>145</v>
      </c>
      <c r="B30" s="92" t="str">
        <f>VLOOKUP(A30,'Wettkampf 1'!$B$16:$C$75,2,FALSE)</f>
        <v>SV Börgerwald</v>
      </c>
      <c r="C30" s="9">
        <f>VLOOKUP(A30,'Wettkampf 1'!$B$16:$D$75,3,FALSE)</f>
        <v>368.4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361.2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364.79999999999995</v>
      </c>
      <c r="J30" s="9">
        <f>VLOOKUP(A30,Formelhilfe!$A$15:$H$74,8,FALSE)</f>
        <v>2</v>
      </c>
      <c r="K30" s="10">
        <f>SUM(C30:H30)</f>
        <v>729.59999999999991</v>
      </c>
      <c r="L30" s="9">
        <f>VLOOKUP($A30,'7'!$B$10:$D$75,3,FALSE)</f>
        <v>359.7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359.7</v>
      </c>
      <c r="S30" s="9">
        <f>VLOOKUP(A30,Formelhilfe!$A$15:$O$74,15,FALSE)</f>
        <v>1</v>
      </c>
      <c r="T30" s="10">
        <f>SUM(L30:Q30)</f>
        <v>359.7</v>
      </c>
      <c r="U30" s="10">
        <f>IF(V30&gt;0,W30/V30,0)</f>
        <v>363.09999999999997</v>
      </c>
      <c r="V30" s="9">
        <f>VLOOKUP(A30,Formelhilfe!$A$15:$P$74,16,FALSE)</f>
        <v>3</v>
      </c>
      <c r="W30" s="11">
        <f>SUM(C30:H30,L30:Q30)</f>
        <v>1089.3</v>
      </c>
    </row>
    <row r="31" spans="1:45" ht="20.25" customHeight="1" x14ac:dyDescent="0.35">
      <c r="A31" s="106" t="s">
        <v>168</v>
      </c>
      <c r="B31" s="92" t="str">
        <f>VLOOKUP(A31,'Wettkampf 1'!$B$16:$C$75,2,FALSE)</f>
        <v>SV Esterwegen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311.5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311.5</v>
      </c>
      <c r="J31" s="9">
        <f>VLOOKUP(A31,Formelhilfe!$A$15:$H$74,8,FALSE)</f>
        <v>1</v>
      </c>
      <c r="K31" s="10">
        <f>SUM(C31:H31)</f>
        <v>311.5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311.5</v>
      </c>
      <c r="V31" s="9">
        <f>VLOOKUP(A31,Formelhilfe!$A$15:$P$74,16,FALSE)</f>
        <v>1</v>
      </c>
      <c r="W31" s="11">
        <f>SUM(C31:H31,L31:Q31)</f>
        <v>311.5</v>
      </c>
    </row>
    <row r="32" spans="1:45" ht="20.25" customHeight="1" x14ac:dyDescent="0.35">
      <c r="A32" s="106" t="s">
        <v>69</v>
      </c>
      <c r="B32" s="92" t="str">
        <f>VLOOKUP(A32,'Wettkampf 1'!$B$16:$C$75,2,FALSE)</f>
        <v>SV Börgerwald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70</v>
      </c>
      <c r="B33" s="92" t="str">
        <f>VLOOKUP(A33,'Wettkampf 1'!$B$16:$C$75,2,FALSE)</f>
        <v>SV Börgerwald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71</v>
      </c>
      <c r="B34" s="92" t="str">
        <f>VLOOKUP(A34,'Wettkampf 1'!$B$16:$C$75,2,FALSE)</f>
        <v>SV Spahnharrenstätte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72</v>
      </c>
      <c r="B35" s="92" t="str">
        <f>VLOOKUP(A35,'Wettkampf 1'!$B$16:$C$75,2,FALSE)</f>
        <v>SV Spahnharrenstätte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73</v>
      </c>
      <c r="B36" s="92" t="str">
        <f>VLOOKUP(A36,'Wettkampf 1'!$B$16:$C$75,2,FALSE)</f>
        <v>SV Sögel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74</v>
      </c>
      <c r="B37" s="92" t="str">
        <f>VLOOKUP(A37,'Wettkampf 1'!$B$16:$C$75,2,FALSE)</f>
        <v>SV Sögel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75</v>
      </c>
      <c r="B38" s="92" t="str">
        <f>VLOOKUP(A38,'Wettkampf 1'!$B$16:$C$75,2,FALSE)</f>
        <v>SV Sögel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76</v>
      </c>
      <c r="B39" s="92" t="str">
        <f>VLOOKUP(A39,'Wettkampf 1'!$B$16:$C$75,2,FALSE)</f>
        <v>SV Sögel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77</v>
      </c>
      <c r="B40" s="92" t="str">
        <f>VLOOKUP(A40,'Wettkampf 1'!$B$16:$C$75,2,FALSE)</f>
        <v>SV Börgermoor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78</v>
      </c>
      <c r="B41" s="92" t="str">
        <f>VLOOKUP(A41,'Wettkampf 1'!$B$16:$C$75,2,FALSE)</f>
        <v>SV Börgermoor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49</v>
      </c>
      <c r="B42" s="92" t="str">
        <f>VLOOKUP(A42,'Wettkampf 1'!$B$16:$C$75,2,FALSE)</f>
        <v>SV Börgermoor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79</v>
      </c>
      <c r="B43" s="92" t="str">
        <f>VLOOKUP(A43,'Wettkampf 1'!$B$16:$C$75,2,FALSE)</f>
        <v>SV Neubörger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80</v>
      </c>
      <c r="B44" s="92" t="str">
        <f>VLOOKUP(A44,'Wettkampf 1'!$B$16:$C$75,2,FALSE)</f>
        <v>SV Neubörger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81</v>
      </c>
      <c r="B45" s="92" t="str">
        <f>VLOOKUP(A45,'Wettkampf 1'!$B$16:$C$75,2,FALSE)</f>
        <v>SV Neubörger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82</v>
      </c>
      <c r="B46" s="92" t="str">
        <f>VLOOKUP(A46,'Wettkampf 1'!$B$16:$C$75,2,FALSE)</f>
        <v>SV Neubörger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93</v>
      </c>
      <c r="B47" s="92" t="str">
        <f>VLOOKUP(A47,'Wettkampf 1'!$B$16:$C$75,2,FALSE)</f>
        <v>SV Lahn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94</v>
      </c>
      <c r="B48" s="92" t="str">
        <f>VLOOKUP(A48,'Wettkampf 1'!$B$16:$C$75,2,FALSE)</f>
        <v>SV Lahn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95</v>
      </c>
      <c r="B49" s="92" t="str">
        <f>VLOOKUP(A49,'Wettkampf 1'!$B$16:$C$75,2,FALSE)</f>
        <v>SV Breddenberg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96</v>
      </c>
      <c r="B50" s="92" t="str">
        <f>VLOOKUP(A50,'Wettkampf 1'!$B$16:$C$75,2,FALSE)</f>
        <v>SV Breddenberg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97</v>
      </c>
      <c r="B51" s="92" t="str">
        <f>VLOOKUP(A51,'Wettkampf 1'!$B$16:$C$75,2,FALSE)</f>
        <v>SV Breddenberg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98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99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100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101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102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103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104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105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106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107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10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SV Börgerwald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66" si="1">SUM(I3:N3)</f>
        <v>5</v>
      </c>
      <c r="P3" s="13">
        <f t="shared" ref="P3:P13" si="2">O3+H3</f>
        <v>10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SV Lähden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10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10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SV Sögel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1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3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SV Börgermoor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0</v>
      </c>
      <c r="O7" s="13">
        <f t="shared" si="1"/>
        <v>5</v>
      </c>
      <c r="P7" s="13">
        <f t="shared" si="2"/>
        <v>10</v>
      </c>
      <c r="S7" s="13" t="s">
        <v>22</v>
      </c>
      <c r="T7" s="13" t="s">
        <v>68</v>
      </c>
      <c r="U7" s="13" t="s">
        <v>65</v>
      </c>
    </row>
    <row r="8" spans="1:21" x14ac:dyDescent="0.25">
      <c r="A8" s="13" t="s">
        <v>84</v>
      </c>
      <c r="B8" s="13">
        <f>IF('Wettkampf 1'!D8&gt;0,1,0)</f>
        <v>1</v>
      </c>
      <c r="C8" s="13">
        <f>IF('2'!$D8&gt;0,1,0)</f>
        <v>1</v>
      </c>
      <c r="D8" s="13">
        <f>IF('3'!$D8&gt;0,1,0)</f>
        <v>1</v>
      </c>
      <c r="E8" s="13">
        <f>IF('4'!$D8&gt;0,1,0)</f>
        <v>1</v>
      </c>
      <c r="F8" s="13">
        <f>IF('5'!$D8&gt;0,1,0)</f>
        <v>1</v>
      </c>
      <c r="G8" s="13">
        <f>IF('6'!$D8&gt;0,1,0)</f>
        <v>0</v>
      </c>
      <c r="H8" s="13">
        <f t="shared" si="0"/>
        <v>5</v>
      </c>
      <c r="I8" s="13">
        <f>IF('7'!$D8&gt;0,1,0)</f>
        <v>1</v>
      </c>
      <c r="J8" s="13">
        <f>IF('8'!$D8&gt;0,1,0)</f>
        <v>1</v>
      </c>
      <c r="K8" s="13">
        <f>IF('9'!$D8&gt;0,1,0)</f>
        <v>1</v>
      </c>
      <c r="L8" s="13">
        <f>IF('10'!$D8&gt;0,1,0)</f>
        <v>1</v>
      </c>
      <c r="M8" s="13">
        <f>IF('11'!$D8&gt;0,1,0)</f>
        <v>1</v>
      </c>
      <c r="N8" s="13">
        <f>IF('12'!$D8&gt;0,1,0)</f>
        <v>0</v>
      </c>
      <c r="O8" s="13">
        <f t="shared" si="1"/>
        <v>5</v>
      </c>
      <c r="P8" s="13">
        <f t="shared" si="2"/>
        <v>10</v>
      </c>
      <c r="S8" s="13" t="s">
        <v>23</v>
      </c>
      <c r="T8" s="13" t="s">
        <v>83</v>
      </c>
    </row>
    <row r="9" spans="1:21" x14ac:dyDescent="0.25">
      <c r="A9" s="13" t="str">
        <f>'Wettkampf 1'!B9</f>
        <v>SV Lahn</v>
      </c>
      <c r="B9" s="13">
        <f>IF('Wettkampf 1'!D9&gt;0,1,0)</f>
        <v>1</v>
      </c>
      <c r="C9" s="13">
        <f>IF('2'!$D9&gt;0,1,0)</f>
        <v>1</v>
      </c>
      <c r="D9" s="13">
        <f>IF('3'!$D9&gt;0,1,0)</f>
        <v>1</v>
      </c>
      <c r="E9" s="13">
        <f>IF('4'!$D9&gt;0,1,0)</f>
        <v>1</v>
      </c>
      <c r="F9" s="13">
        <f>IF('5'!$D9&gt;0,1,0)</f>
        <v>1</v>
      </c>
      <c r="G9" s="13">
        <f>IF('6'!$D9&gt;0,1,0)</f>
        <v>0</v>
      </c>
      <c r="H9" s="13">
        <f t="shared" si="0"/>
        <v>5</v>
      </c>
      <c r="I9" s="13">
        <f>IF('7'!$D9&gt;0,1,0)</f>
        <v>1</v>
      </c>
      <c r="J9" s="13">
        <f>IF('8'!$D9&gt;0,1,0)</f>
        <v>1</v>
      </c>
      <c r="K9" s="13">
        <f>IF('9'!$D9&gt;0,1,0)</f>
        <v>1</v>
      </c>
      <c r="L9" s="13">
        <f>IF('10'!$D9&gt;0,1,0)</f>
        <v>0</v>
      </c>
      <c r="M9" s="13">
        <f>IF('11'!$D9&gt;0,1,0)</f>
        <v>1</v>
      </c>
      <c r="N9" s="13">
        <f>IF('12'!$D9&gt;0,1,0)</f>
        <v>0</v>
      </c>
      <c r="O9" s="13">
        <f t="shared" si="1"/>
        <v>4</v>
      </c>
      <c r="P9" s="13">
        <f t="shared" si="2"/>
        <v>9</v>
      </c>
      <c r="S9" s="13" t="s">
        <v>24</v>
      </c>
    </row>
    <row r="10" spans="1:21" x14ac:dyDescent="0.25">
      <c r="A10" s="13" t="s">
        <v>84</v>
      </c>
      <c r="B10" s="13">
        <f>IF('Wettkampf 1'!D10&gt;0,1,0)</f>
        <v>1</v>
      </c>
      <c r="C10" s="13">
        <f>IF('2'!$D10&gt;0,1,0)</f>
        <v>1</v>
      </c>
      <c r="D10" s="13">
        <f>IF('3'!$D10&gt;0,1,0)</f>
        <v>1</v>
      </c>
      <c r="E10" s="13">
        <f>IF('4'!$D10&gt;0,1,0)</f>
        <v>1</v>
      </c>
      <c r="F10" s="13">
        <f>IF('5'!$D10&gt;0,1,0)</f>
        <v>1</v>
      </c>
      <c r="G10" s="13">
        <f>IF('6'!$D10&gt;0,1,0)</f>
        <v>0</v>
      </c>
      <c r="H10" s="13">
        <f t="shared" si="0"/>
        <v>5</v>
      </c>
      <c r="I10" s="13">
        <f>IF('7'!$D10&gt;0,1,0)</f>
        <v>1</v>
      </c>
      <c r="J10" s="13">
        <f>IF('8'!$D10&gt;0,1,0)</f>
        <v>1</v>
      </c>
      <c r="K10" s="13">
        <f>IF('9'!$D10&gt;0,1,0)</f>
        <v>1</v>
      </c>
      <c r="L10" s="13">
        <f>IF('10'!$D10&gt;0,1,0)</f>
        <v>1</v>
      </c>
      <c r="M10" s="13">
        <f>IF('11'!$D10&gt;0,1,0)</f>
        <v>1</v>
      </c>
      <c r="N10" s="13">
        <f>IF('12'!$D10&gt;0,1,0)</f>
        <v>0</v>
      </c>
      <c r="O10" s="13">
        <f t="shared" si="1"/>
        <v>5</v>
      </c>
      <c r="P10" s="13">
        <f t="shared" si="2"/>
        <v>10</v>
      </c>
      <c r="S10" s="13" t="s">
        <v>26</v>
      </c>
    </row>
    <row r="11" spans="1:21" x14ac:dyDescent="0.25">
      <c r="A11" s="13" t="str">
        <f>'Wettkampf 1'!B11</f>
        <v>SV Breddenberg</v>
      </c>
      <c r="B11" s="13">
        <f>IF('Wettkampf 1'!D11&gt;0,1,0)</f>
        <v>1</v>
      </c>
      <c r="C11" s="13">
        <f>IF('2'!$D11&gt;0,1,0)</f>
        <v>1</v>
      </c>
      <c r="D11" s="13">
        <f>IF('3'!$D11&gt;0,1,0)</f>
        <v>1</v>
      </c>
      <c r="E11" s="13">
        <f>IF('4'!$D11&gt;0,1,0)</f>
        <v>1</v>
      </c>
      <c r="F11" s="13">
        <f>IF('5'!$D11&gt;0,1,0)</f>
        <v>1</v>
      </c>
      <c r="G11" s="13">
        <f>IF('6'!$D11&gt;0,1,0)</f>
        <v>0</v>
      </c>
      <c r="H11" s="13">
        <f t="shared" si="0"/>
        <v>5</v>
      </c>
      <c r="I11" s="13">
        <f>IF('7'!$D11&gt;0,1,0)</f>
        <v>1</v>
      </c>
      <c r="J11" s="13">
        <f>IF('8'!$D11&gt;0,1,0)</f>
        <v>1</v>
      </c>
      <c r="K11" s="13">
        <f>IF('9'!$D11&gt;0,1,0)</f>
        <v>1</v>
      </c>
      <c r="L11" s="13">
        <f>IF('10'!$D11&gt;0,1,0)</f>
        <v>1</v>
      </c>
      <c r="M11" s="13">
        <f>IF('11'!$D11&gt;0,1,0)</f>
        <v>0</v>
      </c>
      <c r="N11" s="13">
        <f>IF('12'!$D11&gt;0,1,0)</f>
        <v>0</v>
      </c>
      <c r="O11" s="13">
        <f t="shared" si="1"/>
        <v>4</v>
      </c>
      <c r="P11" s="13">
        <f t="shared" si="2"/>
        <v>9</v>
      </c>
    </row>
    <row r="12" spans="1:21" x14ac:dyDescent="0.25">
      <c r="A12" s="13" t="s">
        <v>84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139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>O15+H15</f>
        <v>10</v>
      </c>
    </row>
    <row r="16" spans="1:21" ht="15.75" x14ac:dyDescent="0.25">
      <c r="A16" s="106" t="s">
        <v>140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ref="P16:P44" si="3">O16+H16</f>
        <v>10</v>
      </c>
    </row>
    <row r="17" spans="1:16" ht="15.75" x14ac:dyDescent="0.25">
      <c r="A17" s="106" t="s">
        <v>141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10</v>
      </c>
    </row>
    <row r="18" spans="1:16" ht="15.75" x14ac:dyDescent="0.25">
      <c r="A18" s="106" t="s">
        <v>142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10</v>
      </c>
    </row>
    <row r="19" spans="1:16" ht="15.75" x14ac:dyDescent="0.25">
      <c r="A19" s="106" t="s">
        <v>169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1</v>
      </c>
      <c r="I19" s="13">
        <f>IF('7'!$D20&gt;0,1,0)</f>
        <v>1</v>
      </c>
      <c r="J19" s="13">
        <f>IF('8'!$D20&gt;0,1,0)</f>
        <v>0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0</v>
      </c>
      <c r="O19" s="13">
        <f t="shared" si="1"/>
        <v>4</v>
      </c>
      <c r="P19" s="13">
        <f t="shared" si="3"/>
        <v>5</v>
      </c>
    </row>
    <row r="20" spans="1:16" ht="15.75" x14ac:dyDescent="0.25">
      <c r="A20" s="106" t="s">
        <v>143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1</v>
      </c>
      <c r="N20" s="13">
        <f>IF('12'!$D21&gt;0,1,0)</f>
        <v>0</v>
      </c>
      <c r="O20" s="13">
        <f t="shared" si="1"/>
        <v>5</v>
      </c>
      <c r="P20" s="13">
        <f t="shared" si="3"/>
        <v>10</v>
      </c>
    </row>
    <row r="21" spans="1:16" ht="15.75" x14ac:dyDescent="0.25">
      <c r="A21" s="106" t="s">
        <v>144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4</v>
      </c>
      <c r="P21" s="13">
        <f t="shared" si="3"/>
        <v>9</v>
      </c>
    </row>
    <row r="22" spans="1:16" ht="15.75" x14ac:dyDescent="0.25">
      <c r="A22" s="106" t="s">
        <v>145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3</v>
      </c>
    </row>
    <row r="23" spans="1:16" ht="15.75" x14ac:dyDescent="0.25">
      <c r="A23" s="106" t="s">
        <v>69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70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146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1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7</v>
      </c>
    </row>
    <row r="26" spans="1:16" ht="15.75" x14ac:dyDescent="0.25">
      <c r="A26" s="106" t="s">
        <v>147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0</v>
      </c>
      <c r="O26" s="13">
        <f t="shared" si="1"/>
        <v>5</v>
      </c>
      <c r="P26" s="13">
        <f t="shared" si="3"/>
        <v>10</v>
      </c>
    </row>
    <row r="27" spans="1:16" ht="15.75" x14ac:dyDescent="0.25">
      <c r="A27" s="106" t="s">
        <v>148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4</v>
      </c>
      <c r="P27" s="13">
        <f t="shared" si="3"/>
        <v>9</v>
      </c>
    </row>
    <row r="28" spans="1:16" ht="15.75" x14ac:dyDescent="0.25">
      <c r="A28" s="106" t="s">
        <v>166</v>
      </c>
      <c r="B28" s="13">
        <f>IF('Wettkampf 1'!D29&gt;0,1,0)</f>
        <v>0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5</v>
      </c>
    </row>
    <row r="29" spans="1:16" ht="15.75" x14ac:dyDescent="0.25">
      <c r="A29" s="106" t="s">
        <v>170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1</v>
      </c>
      <c r="G29" s="13">
        <f>IF('6'!$D30&gt;0,1,0)</f>
        <v>0</v>
      </c>
      <c r="H29" s="13">
        <f t="shared" si="0"/>
        <v>1</v>
      </c>
      <c r="I29" s="13">
        <f>IF('7'!$D30&gt;0,1,0)</f>
        <v>0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4</v>
      </c>
    </row>
    <row r="30" spans="1:16" ht="15.75" x14ac:dyDescent="0.25">
      <c r="A30" s="106" t="s">
        <v>149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10</v>
      </c>
    </row>
    <row r="31" spans="1:16" ht="15.75" x14ac:dyDescent="0.25">
      <c r="A31" s="106" t="s">
        <v>150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0</v>
      </c>
      <c r="O31" s="13">
        <f t="shared" si="1"/>
        <v>5</v>
      </c>
      <c r="P31" s="13">
        <f t="shared" si="3"/>
        <v>10</v>
      </c>
    </row>
    <row r="32" spans="1:16" ht="15.75" x14ac:dyDescent="0.25">
      <c r="A32" s="106" t="s">
        <v>151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0</v>
      </c>
      <c r="H32" s="13">
        <f t="shared" si="0"/>
        <v>5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1</v>
      </c>
      <c r="M32" s="13">
        <f>IF('11'!$D33&gt;0,1,0)</f>
        <v>1</v>
      </c>
      <c r="N32" s="13">
        <f>IF('12'!$D33&gt;0,1,0)</f>
        <v>0</v>
      </c>
      <c r="O32" s="13">
        <f t="shared" si="1"/>
        <v>5</v>
      </c>
      <c r="P32" s="13">
        <f t="shared" si="3"/>
        <v>10</v>
      </c>
    </row>
    <row r="33" spans="1:16" ht="15.75" x14ac:dyDescent="0.25">
      <c r="A33" s="106" t="s">
        <v>71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72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152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1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3</v>
      </c>
    </row>
    <row r="36" spans="1:16" ht="15.75" x14ac:dyDescent="0.25">
      <c r="A36" s="106" t="s">
        <v>73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74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153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0</v>
      </c>
      <c r="O40" s="13">
        <f t="shared" si="1"/>
        <v>5</v>
      </c>
      <c r="P40" s="13">
        <f t="shared" si="3"/>
        <v>10</v>
      </c>
    </row>
    <row r="41" spans="1:16" ht="15.75" x14ac:dyDescent="0.25">
      <c r="A41" s="106" t="s">
        <v>171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1</v>
      </c>
      <c r="G41" s="13">
        <f>IF('6'!$D42&gt;0,1,0)</f>
        <v>0</v>
      </c>
      <c r="H41" s="13">
        <f t="shared" si="0"/>
        <v>1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0</v>
      </c>
      <c r="O41" s="13">
        <f t="shared" si="1"/>
        <v>5</v>
      </c>
      <c r="P41" s="13">
        <f t="shared" si="3"/>
        <v>6</v>
      </c>
    </row>
    <row r="42" spans="1:16" ht="15.75" x14ac:dyDescent="0.25">
      <c r="A42" s="106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49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154</v>
      </c>
      <c r="B45" s="13">
        <f>IF('Wettkampf 1'!D46&gt;0,1,0)</f>
        <v>1</v>
      </c>
      <c r="C45" s="13">
        <f>IF('2'!$D46&gt;0,1,0)</f>
        <v>1</v>
      </c>
      <c r="D45" s="13">
        <f>IF('3'!$D46&gt;0,1,0)</f>
        <v>1</v>
      </c>
      <c r="E45" s="13">
        <f>IF('4'!$D46&gt;0,1,0)</f>
        <v>1</v>
      </c>
      <c r="F45" s="13">
        <f>IF('5'!$D46&gt;0,1,0)</f>
        <v>1</v>
      </c>
      <c r="G45" s="13">
        <f>IF('6'!$D46&gt;0,1,0)</f>
        <v>0</v>
      </c>
      <c r="H45" s="13">
        <f t="shared" si="0"/>
        <v>5</v>
      </c>
      <c r="I45" s="13">
        <f>IF('7'!$D46&gt;0,1,0)</f>
        <v>1</v>
      </c>
      <c r="J45" s="13">
        <f>IF('8'!$D46&gt;0,1,0)</f>
        <v>1</v>
      </c>
      <c r="K45" s="13">
        <f>IF('9'!$D46&gt;0,1,0)</f>
        <v>1</v>
      </c>
      <c r="L45" s="13">
        <f>IF('10'!$D46&gt;0,1,0)</f>
        <v>1</v>
      </c>
      <c r="M45" s="13">
        <f>IF('11'!$D46&gt;0,1,0)</f>
        <v>1</v>
      </c>
      <c r="N45" s="13">
        <f>IF('12'!$D46&gt;0,1,0)</f>
        <v>0</v>
      </c>
      <c r="O45" s="13">
        <f t="shared" si="1"/>
        <v>5</v>
      </c>
      <c r="P45" s="13">
        <f t="shared" ref="P45:P74" si="4">O45+H45</f>
        <v>10</v>
      </c>
    </row>
    <row r="46" spans="1:16" ht="15.75" x14ac:dyDescent="0.25">
      <c r="A46" s="106" t="s">
        <v>79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155</v>
      </c>
      <c r="B50" s="13">
        <f>IF('Wettkampf 1'!D51&gt;0,1,0)</f>
        <v>1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1</v>
      </c>
      <c r="I50" s="13">
        <f>IF('7'!$D51&gt;0,1,0)</f>
        <v>1</v>
      </c>
      <c r="J50" s="13">
        <f>IF('8'!$D51&gt;0,1,0)</f>
        <v>1</v>
      </c>
      <c r="K50" s="13">
        <f>IF('9'!$D51&gt;0,1,0)</f>
        <v>1</v>
      </c>
      <c r="L50" s="13">
        <f>IF('10'!$D51&gt;0,1,0)</f>
        <v>0</v>
      </c>
      <c r="M50" s="13">
        <f>IF('11'!$D51&gt;0,1,0)</f>
        <v>1</v>
      </c>
      <c r="N50" s="13">
        <f>IF('12'!$D51&gt;0,1,0)</f>
        <v>0</v>
      </c>
      <c r="O50" s="13">
        <f t="shared" si="1"/>
        <v>4</v>
      </c>
      <c r="P50" s="13">
        <f t="shared" si="4"/>
        <v>5</v>
      </c>
    </row>
    <row r="51" spans="1:16" ht="15.75" x14ac:dyDescent="0.25">
      <c r="A51" s="106" t="s">
        <v>163</v>
      </c>
      <c r="B51" s="13">
        <f>IF('Wettkampf 1'!D52&gt;0,1,0)</f>
        <v>1</v>
      </c>
      <c r="C51" s="13">
        <f>IF('2'!$D52&gt;0,1,0)</f>
        <v>1</v>
      </c>
      <c r="D51" s="13">
        <f>IF('3'!$D52&gt;0,1,0)</f>
        <v>1</v>
      </c>
      <c r="E51" s="13">
        <f>IF('4'!$D52&gt;0,1,0)</f>
        <v>1</v>
      </c>
      <c r="F51" s="13">
        <f>IF('5'!$D52&gt;0,1,0)</f>
        <v>1</v>
      </c>
      <c r="G51" s="13">
        <f>IF('6'!$D52&gt;0,1,0)</f>
        <v>0</v>
      </c>
      <c r="H51" s="13">
        <f t="shared" si="0"/>
        <v>5</v>
      </c>
      <c r="I51" s="13">
        <f>IF('7'!$D52&gt;0,1,0)</f>
        <v>1</v>
      </c>
      <c r="J51" s="13">
        <f>IF('8'!$D52&gt;0,1,0)</f>
        <v>1</v>
      </c>
      <c r="K51" s="13">
        <f>IF('9'!$D52&gt;0,1,0)</f>
        <v>1</v>
      </c>
      <c r="L51" s="13">
        <f>IF('10'!$D52&gt;0,1,0)</f>
        <v>0</v>
      </c>
      <c r="M51" s="13">
        <f>IF('11'!$D52&gt;0,1,0)</f>
        <v>1</v>
      </c>
      <c r="N51" s="13">
        <f>IF('12'!$D52&gt;0,1,0)</f>
        <v>0</v>
      </c>
      <c r="O51" s="13">
        <f t="shared" si="1"/>
        <v>4</v>
      </c>
      <c r="P51" s="13">
        <f t="shared" si="4"/>
        <v>9</v>
      </c>
    </row>
    <row r="52" spans="1:16" ht="15.75" x14ac:dyDescent="0.25">
      <c r="A52" s="106" t="s">
        <v>164</v>
      </c>
      <c r="B52" s="13">
        <f>IF('Wettkampf 1'!D53&gt;0,1,0)</f>
        <v>1</v>
      </c>
      <c r="C52" s="13">
        <f>IF('2'!$D53&gt;0,1,0)</f>
        <v>1</v>
      </c>
      <c r="D52" s="13">
        <f>IF('3'!$D53&gt;0,1,0)</f>
        <v>1</v>
      </c>
      <c r="E52" s="13">
        <f>IF('4'!$D53&gt;0,1,0)</f>
        <v>0</v>
      </c>
      <c r="F52" s="13">
        <f>IF('5'!$D53&gt;0,1,0)</f>
        <v>1</v>
      </c>
      <c r="G52" s="13">
        <f>IF('6'!$D53&gt;0,1,0)</f>
        <v>0</v>
      </c>
      <c r="H52" s="13">
        <f t="shared" si="0"/>
        <v>4</v>
      </c>
      <c r="I52" s="13">
        <f>IF('7'!$D53&gt;0,1,0)</f>
        <v>0</v>
      </c>
      <c r="J52" s="13">
        <f>IF('8'!$D53&gt;0,1,0)</f>
        <v>1</v>
      </c>
      <c r="K52" s="13">
        <f>IF('9'!$D53&gt;0,1,0)</f>
        <v>0</v>
      </c>
      <c r="L52" s="13">
        <f>IF('10'!$D53&gt;0,1,0)</f>
        <v>0</v>
      </c>
      <c r="M52" s="13">
        <f>IF('11'!$D53&gt;0,1,0)</f>
        <v>1</v>
      </c>
      <c r="N52" s="13">
        <f>IF('12'!$D53&gt;0,1,0)</f>
        <v>0</v>
      </c>
      <c r="O52" s="13">
        <f t="shared" si="1"/>
        <v>2</v>
      </c>
      <c r="P52" s="13">
        <f t="shared" si="4"/>
        <v>6</v>
      </c>
    </row>
    <row r="53" spans="1:16" ht="15.75" x14ac:dyDescent="0.25">
      <c r="A53" s="106" t="s">
        <v>93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94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156</v>
      </c>
      <c r="B55" s="13">
        <f>IF('Wettkampf 1'!D56&gt;0,1,0)</f>
        <v>1</v>
      </c>
      <c r="C55" s="13">
        <f>IF('2'!$D56&gt;0,1,0)</f>
        <v>1</v>
      </c>
      <c r="D55" s="13">
        <f>IF('3'!$D56&gt;0,1,0)</f>
        <v>1</v>
      </c>
      <c r="E55" s="13">
        <f>IF('4'!$D56&gt;0,1,0)</f>
        <v>1</v>
      </c>
      <c r="F55" s="13">
        <f>IF('5'!$D56&gt;0,1,0)</f>
        <v>1</v>
      </c>
      <c r="G55" s="13">
        <f>IF('6'!$D56&gt;0,1,0)</f>
        <v>0</v>
      </c>
      <c r="H55" s="13">
        <f t="shared" si="0"/>
        <v>5</v>
      </c>
      <c r="I55" s="13">
        <f>IF('7'!$D56&gt;0,1,0)</f>
        <v>1</v>
      </c>
      <c r="J55" s="13">
        <f>IF('8'!$D56&gt;0,1,0)</f>
        <v>1</v>
      </c>
      <c r="K55" s="13">
        <f>IF('9'!$D56&gt;0,1,0)</f>
        <v>1</v>
      </c>
      <c r="L55" s="13">
        <f>IF('10'!$D56&gt;0,1,0)</f>
        <v>1</v>
      </c>
      <c r="M55" s="13">
        <f>IF('11'!$D56&gt;0,1,0)</f>
        <v>1</v>
      </c>
      <c r="N55" s="13">
        <f>IF('12'!$D56&gt;0,1,0)</f>
        <v>0</v>
      </c>
      <c r="O55" s="13">
        <f t="shared" si="1"/>
        <v>5</v>
      </c>
      <c r="P55" s="13">
        <f t="shared" si="4"/>
        <v>10</v>
      </c>
    </row>
    <row r="56" spans="1:16" ht="15.75" x14ac:dyDescent="0.25">
      <c r="A56" s="106" t="s">
        <v>157</v>
      </c>
      <c r="B56" s="13">
        <f>IF('Wettkampf 1'!D57&gt;0,1,0)</f>
        <v>1</v>
      </c>
      <c r="C56" s="13">
        <f>IF('2'!$D57&gt;0,1,0)</f>
        <v>1</v>
      </c>
      <c r="D56" s="13">
        <f>IF('3'!$D57&gt;0,1,0)</f>
        <v>1</v>
      </c>
      <c r="E56" s="13">
        <f>IF('4'!$D57&gt;0,1,0)</f>
        <v>1</v>
      </c>
      <c r="F56" s="13">
        <f>IF('5'!$D57&gt;0,1,0)</f>
        <v>1</v>
      </c>
      <c r="G56" s="13">
        <f>IF('6'!$D57&gt;0,1,0)</f>
        <v>0</v>
      </c>
      <c r="H56" s="13">
        <f t="shared" si="0"/>
        <v>5</v>
      </c>
      <c r="I56" s="13">
        <f>IF('7'!$D57&gt;0,1,0)</f>
        <v>1</v>
      </c>
      <c r="J56" s="13">
        <f>IF('8'!$D57&gt;0,1,0)</f>
        <v>1</v>
      </c>
      <c r="K56" s="13">
        <f>IF('9'!$D57&gt;0,1,0)</f>
        <v>1</v>
      </c>
      <c r="L56" s="13">
        <f>IF('10'!$D57&gt;0,1,0)</f>
        <v>1</v>
      </c>
      <c r="M56" s="13">
        <f>IF('11'!$D57&gt;0,1,0)</f>
        <v>1</v>
      </c>
      <c r="N56" s="13">
        <f>IF('12'!$D57&gt;0,1,0)</f>
        <v>0</v>
      </c>
      <c r="O56" s="13">
        <f t="shared" si="1"/>
        <v>5</v>
      </c>
      <c r="P56" s="13">
        <f t="shared" si="4"/>
        <v>10</v>
      </c>
    </row>
    <row r="57" spans="1:16" ht="15.75" x14ac:dyDescent="0.25">
      <c r="A57" s="106" t="s">
        <v>158</v>
      </c>
      <c r="B57" s="13">
        <f>IF('Wettkampf 1'!D58&gt;0,1,0)</f>
        <v>1</v>
      </c>
      <c r="C57" s="13">
        <f>IF('2'!$D58&gt;0,1,0)</f>
        <v>1</v>
      </c>
      <c r="D57" s="13">
        <f>IF('3'!$D58&gt;0,1,0)</f>
        <v>1</v>
      </c>
      <c r="E57" s="13">
        <f>IF('4'!$D58&gt;0,1,0)</f>
        <v>1</v>
      </c>
      <c r="F57" s="13">
        <f>IF('5'!$D58&gt;0,1,0)</f>
        <v>1</v>
      </c>
      <c r="G57" s="13">
        <f>IF('6'!$D58&gt;0,1,0)</f>
        <v>0</v>
      </c>
      <c r="H57" s="13">
        <f t="shared" si="0"/>
        <v>5</v>
      </c>
      <c r="I57" s="13">
        <f>IF('7'!$D58&gt;0,1,0)</f>
        <v>1</v>
      </c>
      <c r="J57" s="13">
        <f>IF('8'!$D58&gt;0,1,0)</f>
        <v>1</v>
      </c>
      <c r="K57" s="13">
        <f>IF('9'!$D58&gt;0,1,0)</f>
        <v>1</v>
      </c>
      <c r="L57" s="13">
        <f>IF('10'!$D58&gt;0,1,0)</f>
        <v>0</v>
      </c>
      <c r="M57" s="13">
        <f>IF('11'!$D58&gt;0,1,0)</f>
        <v>1</v>
      </c>
      <c r="N57" s="13">
        <f>IF('12'!$D58&gt;0,1,0)</f>
        <v>0</v>
      </c>
      <c r="O57" s="13">
        <f t="shared" si="1"/>
        <v>4</v>
      </c>
      <c r="P57" s="13">
        <f t="shared" si="4"/>
        <v>9</v>
      </c>
    </row>
    <row r="58" spans="1:16" ht="15.75" x14ac:dyDescent="0.25">
      <c r="A58" s="106" t="s">
        <v>167</v>
      </c>
      <c r="B58" s="13">
        <f>IF('Wettkampf 1'!D59&gt;0,1,0)</f>
        <v>0</v>
      </c>
      <c r="C58" s="13">
        <f>IF('2'!$D59&gt;0,1,0)</f>
        <v>1</v>
      </c>
      <c r="D58" s="13">
        <f>IF('3'!$D59&gt;0,1,0)</f>
        <v>1</v>
      </c>
      <c r="E58" s="13">
        <f>IF('4'!$D59&gt;0,1,0)</f>
        <v>1</v>
      </c>
      <c r="F58" s="13">
        <f>IF('5'!$D59&gt;0,1,0)</f>
        <v>1</v>
      </c>
      <c r="G58" s="13">
        <f>IF('6'!$D59&gt;0,1,0)</f>
        <v>0</v>
      </c>
      <c r="H58" s="13">
        <f t="shared" si="0"/>
        <v>4</v>
      </c>
      <c r="I58" s="13">
        <f>IF('7'!$D59&gt;0,1,0)</f>
        <v>1</v>
      </c>
      <c r="J58" s="13">
        <f>IF('8'!$D59&gt;0,1,0)</f>
        <v>1</v>
      </c>
      <c r="K58" s="13">
        <f>IF('9'!$D59&gt;0,1,0)</f>
        <v>1</v>
      </c>
      <c r="L58" s="13">
        <f>IF('10'!$D59&gt;0,1,0)</f>
        <v>1</v>
      </c>
      <c r="M58" s="13">
        <f>IF('11'!$D59&gt;0,1,0)</f>
        <v>0</v>
      </c>
      <c r="N58" s="13">
        <f>IF('12'!$D59&gt;0,1,0)</f>
        <v>0</v>
      </c>
      <c r="O58" s="13">
        <f t="shared" si="1"/>
        <v>4</v>
      </c>
      <c r="P58" s="13">
        <f t="shared" si="4"/>
        <v>8</v>
      </c>
    </row>
    <row r="59" spans="1:16" ht="15.75" x14ac:dyDescent="0.25">
      <c r="A59" s="106" t="s">
        <v>168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1</v>
      </c>
      <c r="F59" s="13">
        <f>IF('5'!$D60&gt;0,1,0)</f>
        <v>0</v>
      </c>
      <c r="G59" s="13">
        <f>IF('6'!$D60&gt;0,1,0)</f>
        <v>0</v>
      </c>
      <c r="H59" s="13">
        <f t="shared" si="0"/>
        <v>1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1</v>
      </c>
    </row>
    <row r="60" spans="1:16" ht="15.75" x14ac:dyDescent="0.25">
      <c r="A60" s="106" t="s">
        <v>160</v>
      </c>
      <c r="B60" s="13">
        <f>IF('Wettkampf 1'!D61&gt;0,1,0)</f>
        <v>1</v>
      </c>
      <c r="C60" s="13">
        <f>IF('2'!$D61&gt;0,1,0)</f>
        <v>1</v>
      </c>
      <c r="D60" s="13">
        <f>IF('3'!$D61&gt;0,1,0)</f>
        <v>1</v>
      </c>
      <c r="E60" s="13">
        <f>IF('4'!$D61&gt;0,1,0)</f>
        <v>0</v>
      </c>
      <c r="F60" s="13">
        <f>IF('5'!$D61&gt;0,1,0)</f>
        <v>1</v>
      </c>
      <c r="G60" s="13">
        <f>IF('6'!$D61&gt;0,1,0)</f>
        <v>0</v>
      </c>
      <c r="H60" s="13">
        <f t="shared" si="0"/>
        <v>4</v>
      </c>
      <c r="I60" s="13">
        <f>IF('7'!$D61&gt;0,1,0)</f>
        <v>1</v>
      </c>
      <c r="J60" s="13">
        <f>IF('8'!$D61&gt;0,1,0)</f>
        <v>1</v>
      </c>
      <c r="K60" s="13">
        <f>IF('9'!$D61&gt;0,1,0)</f>
        <v>1</v>
      </c>
      <c r="L60" s="13">
        <f>IF('10'!$D61&gt;0,1,0)</f>
        <v>1</v>
      </c>
      <c r="M60" s="13">
        <f>IF('11'!$D61&gt;0,1,0)</f>
        <v>0</v>
      </c>
      <c r="N60" s="13">
        <f>IF('12'!$D61&gt;0,1,0)</f>
        <v>0</v>
      </c>
      <c r="O60" s="13">
        <f t="shared" si="1"/>
        <v>4</v>
      </c>
      <c r="P60" s="13">
        <f t="shared" si="4"/>
        <v>8</v>
      </c>
    </row>
    <row r="61" spans="1:16" ht="15.75" x14ac:dyDescent="0.25">
      <c r="A61" s="106" t="s">
        <v>161</v>
      </c>
      <c r="B61" s="13">
        <f>IF('Wettkampf 1'!D62&gt;0,1,0)</f>
        <v>1</v>
      </c>
      <c r="C61" s="13">
        <f>IF('2'!$D62&gt;0,1,0)</f>
        <v>1</v>
      </c>
      <c r="D61" s="13">
        <f>IF('3'!$D62&gt;0,1,0)</f>
        <v>1</v>
      </c>
      <c r="E61" s="13">
        <f>IF('4'!$D62&gt;0,1,0)</f>
        <v>1</v>
      </c>
      <c r="F61" s="13">
        <f>IF('5'!$D62&gt;0,1,0)</f>
        <v>1</v>
      </c>
      <c r="G61" s="13">
        <f>IF('6'!$D62&gt;0,1,0)</f>
        <v>0</v>
      </c>
      <c r="H61" s="13">
        <f t="shared" si="0"/>
        <v>5</v>
      </c>
      <c r="I61" s="13">
        <f>IF('7'!$D62&gt;0,1,0)</f>
        <v>1</v>
      </c>
      <c r="J61" s="13">
        <f>IF('8'!$D62&gt;0,1,0)</f>
        <v>1</v>
      </c>
      <c r="K61" s="13">
        <f>IF('9'!$D62&gt;0,1,0)</f>
        <v>1</v>
      </c>
      <c r="L61" s="13">
        <f>IF('10'!$D62&gt;0,1,0)</f>
        <v>1</v>
      </c>
      <c r="M61" s="13">
        <f>IF('11'!$D62&gt;0,1,0)</f>
        <v>0</v>
      </c>
      <c r="N61" s="13">
        <f>IF('12'!$D62&gt;0,1,0)</f>
        <v>0</v>
      </c>
      <c r="O61" s="13">
        <f t="shared" si="1"/>
        <v>4</v>
      </c>
      <c r="P61" s="13">
        <f t="shared" si="4"/>
        <v>9</v>
      </c>
    </row>
    <row r="62" spans="1:16" ht="15.75" x14ac:dyDescent="0.25">
      <c r="A62" s="106" t="s">
        <v>95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96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97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98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99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100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101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102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103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104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105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106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107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24</v>
      </c>
      <c r="C75" s="17">
        <f t="shared" ref="C75:G75" si="7">SUM(C15:C74)</f>
        <v>23</v>
      </c>
      <c r="D75" s="17">
        <f t="shared" si="7"/>
        <v>23</v>
      </c>
      <c r="E75" s="17">
        <f t="shared" si="7"/>
        <v>23</v>
      </c>
      <c r="F75" s="17">
        <f t="shared" si="7"/>
        <v>27</v>
      </c>
      <c r="G75" s="17">
        <f t="shared" si="7"/>
        <v>0</v>
      </c>
      <c r="H75" s="17">
        <f t="shared" ref="H75" si="8">SUM(H15:H74)</f>
        <v>120</v>
      </c>
      <c r="I75" s="17">
        <f t="shared" ref="I75" si="9">SUM(I15:I74)</f>
        <v>24</v>
      </c>
      <c r="J75" s="17">
        <f t="shared" ref="J75" si="10">SUM(J15:J74)</f>
        <v>26</v>
      </c>
      <c r="K75" s="17">
        <f t="shared" ref="K75" si="11">SUM(K15:K74)</f>
        <v>24</v>
      </c>
      <c r="L75" s="17">
        <f t="shared" ref="L75" si="12">SUM(L15:L74)</f>
        <v>21</v>
      </c>
      <c r="M75" s="17">
        <f t="shared" ref="M75" si="13">SUM(M15:M74)</f>
        <v>21</v>
      </c>
      <c r="N75" s="17">
        <f t="shared" ref="N75" si="14">SUM(N15:N74)</f>
        <v>0</v>
      </c>
      <c r="O75" s="17">
        <f t="shared" ref="O75" si="15">SUM(O15:O74)</f>
        <v>116</v>
      </c>
      <c r="P75" s="17">
        <f t="shared" ref="P75" si="16">SUM(P15:P74)</f>
        <v>236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130</v>
      </c>
      <c r="C2" s="7">
        <f>VLOOKUP($B$2:$B$13,'Wettkampf 1'!$B$2:$D$13,3,FALSE)</f>
        <v>1166.4000000000001</v>
      </c>
      <c r="D2" s="5">
        <f>VLOOKUP($B$2:$B$13,'2'!$B$2:$D$19,3,FALSE)</f>
        <v>1171.7</v>
      </c>
      <c r="E2" s="5">
        <f>VLOOKUP($B$2:$B$13,'3'!$B$2:$D$19,3,FALSE)</f>
        <v>1151</v>
      </c>
      <c r="F2" s="5">
        <f>VLOOKUP($B$2:$B$13,'4'!$B$2:$D$19,3,FALSE)</f>
        <v>1158.4000000000001</v>
      </c>
      <c r="G2" s="5">
        <f>VLOOKUP($B$2:$B$13,'5'!$B$2:$D$19,3,FALSE)</f>
        <v>1174.0999999999999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5821.6</v>
      </c>
      <c r="K2" s="5">
        <f>VLOOKUP($B$2:$B$13,'7'!$B$2:$D$19,3,FALSE)</f>
        <v>1155.7</v>
      </c>
      <c r="L2" s="5">
        <f>VLOOKUP($B$2:$B$13,'8'!$B$2:$D$19,3,FALSE)</f>
        <v>1160.9000000000001</v>
      </c>
      <c r="M2" s="5">
        <f>VLOOKUP($B$2:$B$13,'9'!$B$2:$D$19,3,FALSE)</f>
        <v>1179</v>
      </c>
      <c r="N2" s="5">
        <f>VLOOKUP($B$2:$B$13,'10'!$B$2:$D$19,3,FALSE)</f>
        <v>1159.8</v>
      </c>
      <c r="O2" s="5">
        <f>VLOOKUP($B$2:$B$13,'11'!$B$2:$D$19,3,FALSE)</f>
        <v>1171.8000000000002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5827.2000000000007</v>
      </c>
      <c r="S2" s="5">
        <f>IF(Formelhilfe!P12&gt;0,T2/Formelhilfe!P12,0)</f>
        <v>0</v>
      </c>
      <c r="T2" s="6">
        <f>SUM(C2:H2,K2:P2)</f>
        <v>11648.8</v>
      </c>
    </row>
    <row r="3" spans="1:20" ht="23.25" customHeight="1" x14ac:dyDescent="0.3">
      <c r="A3" s="12"/>
      <c r="B3" s="106" t="s">
        <v>138</v>
      </c>
      <c r="C3" s="7">
        <f>VLOOKUP($B$2:$B$13,'Wettkampf 1'!$B$2:$D$13,3,FALSE)</f>
        <v>1062.8000000000002</v>
      </c>
      <c r="D3" s="5">
        <f>VLOOKUP($B$2:$B$13,'2'!$B$2:$D$19,3,FALSE)</f>
        <v>1081.9000000000001</v>
      </c>
      <c r="E3" s="5">
        <f>VLOOKUP($B$2:$B$13,'3'!$B$2:$D$19,3,FALSE)</f>
        <v>1113.7</v>
      </c>
      <c r="F3" s="5">
        <f>VLOOKUP($B$2:$B$13,'4'!$B$2:$D$19,3,FALSE)</f>
        <v>1079.4000000000001</v>
      </c>
      <c r="G3" s="5">
        <f>VLOOKUP($B$2:$B$13,'5'!$B$2:$D$19,3,FALSE)</f>
        <v>1067.5</v>
      </c>
      <c r="H3" s="5">
        <f>VLOOKUP($B$2:$B$13,'6'!$B$2:$D$19,3,FALSE)</f>
        <v>0</v>
      </c>
      <c r="I3" s="5">
        <f>IF(Formelhilfe!H6 &gt; 0,J3/Formelhilfe!H6,0)</f>
        <v>2702.6500000000005</v>
      </c>
      <c r="J3" s="5">
        <f>SUM(C3:H3)</f>
        <v>5405.3000000000011</v>
      </c>
      <c r="K3" s="5">
        <f>VLOOKUP($B$2:$B$13,'7'!$B$2:$D$19,3,FALSE)</f>
        <v>1100.8</v>
      </c>
      <c r="L3" s="5">
        <f>VLOOKUP($B$2:$B$13,'8'!$B$2:$D$19,3,FALSE)</f>
        <v>1100.5</v>
      </c>
      <c r="M3" s="5">
        <f>VLOOKUP($B$2:$B$13,'9'!$B$2:$D$19,3,FALSE)</f>
        <v>1077</v>
      </c>
      <c r="N3" s="5">
        <f>VLOOKUP($B$2:$B$13,'10'!$B$2:$D$19,3,FALSE)</f>
        <v>1060</v>
      </c>
      <c r="O3" s="5">
        <f>VLOOKUP($B$2:$B$13,'11'!$B$2:$D$19,3,FALSE)</f>
        <v>1085</v>
      </c>
      <c r="P3" s="5">
        <f>VLOOKUP($B$2:$B$13,'12'!$B$2:$D$19,3,FALSE)</f>
        <v>0</v>
      </c>
      <c r="Q3" s="5">
        <f>IF(Formelhilfe!O6&gt;0,R3/Formelhilfe!O6,0)</f>
        <v>5423.3</v>
      </c>
      <c r="R3" s="5">
        <f>SUM(K3:P3)</f>
        <v>5423.3</v>
      </c>
      <c r="S3" s="5">
        <f>IF(Formelhilfe!P6&gt;0,T3/Formelhilfe!P6,0)</f>
        <v>3609.5333333333342</v>
      </c>
      <c r="T3" s="6">
        <f>SUM(C3:H3,K3:P3)</f>
        <v>10828.600000000002</v>
      </c>
    </row>
    <row r="4" spans="1:20" ht="23.25" customHeight="1" x14ac:dyDescent="0.3">
      <c r="A4" s="12"/>
      <c r="B4" s="106" t="s">
        <v>133</v>
      </c>
      <c r="C4" s="7">
        <f>VLOOKUP($B$2:$B$13,'Wettkampf 1'!$B$2:$D$13,3,FALSE)</f>
        <v>1007.1</v>
      </c>
      <c r="D4" s="5">
        <f>VLOOKUP($B$2:$B$13,'2'!$B$2:$D$19,3,FALSE)</f>
        <v>1078</v>
      </c>
      <c r="E4" s="5">
        <f>VLOOKUP($B$2:$B$13,'3'!$B$2:$D$19,3,FALSE)</f>
        <v>1030.0999999999999</v>
      </c>
      <c r="F4" s="5">
        <f>VLOOKUP($B$2:$B$13,'4'!$B$2:$D$19,3,FALSE)</f>
        <v>1061.2</v>
      </c>
      <c r="G4" s="5">
        <f>VLOOKUP($B$2:$B$13,'5'!$B$2:$D$19,3,FALSE)</f>
        <v>1036.5999999999999</v>
      </c>
      <c r="H4" s="5">
        <f>VLOOKUP($B$2:$B$13,'6'!$B$2:$D$19,3,FALSE)</f>
        <v>0</v>
      </c>
      <c r="I4" s="5">
        <f>IF(Formelhilfe!H9 &gt; 0,J4/Formelhilfe!H9,0)</f>
        <v>1042.5999999999999</v>
      </c>
      <c r="J4" s="5">
        <f>SUM(C4:H4)</f>
        <v>5213</v>
      </c>
      <c r="K4" s="5">
        <f>VLOOKUP($B$2:$B$13,'7'!$B$2:$D$19,3,FALSE)</f>
        <v>1021.5</v>
      </c>
      <c r="L4" s="5">
        <f>VLOOKUP($B$2:$B$13,'8'!$B$2:$D$19,3,FALSE)</f>
        <v>1032</v>
      </c>
      <c r="M4" s="5">
        <f>VLOOKUP($B$2:$B$13,'9'!$B$2:$D$19,3,FALSE)</f>
        <v>1055.0999999999999</v>
      </c>
      <c r="N4" s="5">
        <f>VLOOKUP($B$2:$B$13,'10'!$B$2:$D$19,3,FALSE)</f>
        <v>1041</v>
      </c>
      <c r="O4" s="5">
        <f>VLOOKUP($B$2:$B$13,'11'!$B$2:$D$19,3,FALSE)</f>
        <v>1037.8</v>
      </c>
      <c r="P4" s="5">
        <f>VLOOKUP($B$2:$B$13,'12'!$B$2:$D$19,3,FALSE)</f>
        <v>0</v>
      </c>
      <c r="Q4" s="5">
        <f>IF(Formelhilfe!O9&gt;0,R4/Formelhilfe!O9,0)</f>
        <v>1296.8500000000001</v>
      </c>
      <c r="R4" s="5">
        <f>SUM(K4:P4)</f>
        <v>5187.4000000000005</v>
      </c>
      <c r="S4" s="5">
        <f>IF(Formelhilfe!P9&gt;0,T4/Formelhilfe!P9,0)</f>
        <v>1155.5999999999999</v>
      </c>
      <c r="T4" s="6">
        <f>SUM(C4:H4,K4:P4)</f>
        <v>10400.4</v>
      </c>
    </row>
    <row r="5" spans="1:20" ht="23.25" customHeight="1" x14ac:dyDescent="0.3">
      <c r="A5" s="12"/>
      <c r="B5" s="106" t="s">
        <v>132</v>
      </c>
      <c r="C5" s="7">
        <f>VLOOKUP($B$2:$B$13,'Wettkampf 1'!$B$2:$D$13,3,FALSE)</f>
        <v>1064</v>
      </c>
      <c r="D5" s="5">
        <f>VLOOKUP($B$2:$B$13,'2'!$B$2:$D$19,3,FALSE)</f>
        <v>1167.3</v>
      </c>
      <c r="E5" s="5">
        <f>VLOOKUP($B$2:$B$13,'3'!$B$2:$D$19,3,FALSE)</f>
        <v>1134.9000000000001</v>
      </c>
      <c r="F5" s="5">
        <f>VLOOKUP($B$2:$B$13,'4'!$B$2:$D$19,3,FALSE)</f>
        <v>1124.5</v>
      </c>
      <c r="G5" s="5">
        <f>VLOOKUP($B$2:$B$13,'5'!$B$2:$D$19,3,FALSE)</f>
        <v>1165.4000000000001</v>
      </c>
      <c r="H5" s="5">
        <f>VLOOKUP($B$2:$B$13,'6'!$B$2:$D$19,3,FALSE)</f>
        <v>0</v>
      </c>
      <c r="I5" s="5">
        <f>IF(Formelhilfe!H10 &gt; 0,J5/Formelhilfe!H10,0)</f>
        <v>1131.22</v>
      </c>
      <c r="J5" s="5">
        <f>SUM(C5:H5)</f>
        <v>5656.1</v>
      </c>
      <c r="K5" s="5">
        <f>VLOOKUP($B$2:$B$13,'7'!$B$2:$D$19,3,FALSE)</f>
        <v>690.4</v>
      </c>
      <c r="L5" s="5">
        <f>VLOOKUP($B$2:$B$13,'8'!$B$2:$D$19,3,FALSE)</f>
        <v>1134.4000000000001</v>
      </c>
      <c r="M5" s="5">
        <f>VLOOKUP($B$2:$B$13,'9'!$B$2:$D$19,3,FALSE)</f>
        <v>1107</v>
      </c>
      <c r="N5" s="5">
        <f>VLOOKUP($B$2:$B$13,'10'!$B$2:$D$19,3,FALSE)</f>
        <v>1058.7</v>
      </c>
      <c r="O5" s="5">
        <f>VLOOKUP($B$2:$B$13,'11'!$B$2:$D$19,3,FALSE)</f>
        <v>696.9</v>
      </c>
      <c r="P5" s="5">
        <f>VLOOKUP($B$2:$B$13,'12'!$B$2:$D$19,3,FALSE)</f>
        <v>0</v>
      </c>
      <c r="Q5" s="5">
        <f>IF(Formelhilfe!O10&gt;0,R5/Formelhilfe!O10,0)</f>
        <v>937.4799999999999</v>
      </c>
      <c r="R5" s="5">
        <f>SUM(K5:P5)</f>
        <v>4687.3999999999996</v>
      </c>
      <c r="S5" s="5">
        <f>IF(Formelhilfe!P10&gt;0,T5/Formelhilfe!P10,0)</f>
        <v>1034.3499999999999</v>
      </c>
      <c r="T5" s="6">
        <f>SUM(C5:H5,K5:P5)</f>
        <v>10343.5</v>
      </c>
    </row>
    <row r="6" spans="1:20" ht="23.25" customHeight="1" x14ac:dyDescent="0.3">
      <c r="A6" s="12"/>
      <c r="B6" s="106" t="s">
        <v>131</v>
      </c>
      <c r="C6" s="7">
        <f>VLOOKUP($B$2:$B$13,'Wettkampf 1'!$B$2:$D$13,3,FALSE)</f>
        <v>1102.3</v>
      </c>
      <c r="D6" s="5">
        <f>VLOOKUP($B$2:$B$13,'2'!$B$2:$D$19,3,FALSE)</f>
        <v>745.4</v>
      </c>
      <c r="E6" s="5">
        <f>VLOOKUP($B$2:$B$13,'3'!$B$2:$D$19,3,FALSE)</f>
        <v>744.1</v>
      </c>
      <c r="F6" s="5">
        <f>VLOOKUP($B$2:$B$13,'4'!$B$2:$D$19,3,FALSE)</f>
        <v>1093.5999999999999</v>
      </c>
      <c r="G6" s="5">
        <f>VLOOKUP($B$2:$B$13,'5'!$B$2:$D$19,3,FALSE)</f>
        <v>745.1</v>
      </c>
      <c r="H6" s="5">
        <f>VLOOKUP($B$2:$B$13,'6'!$B$2:$D$19,3,FALSE)</f>
        <v>0</v>
      </c>
      <c r="I6" s="5">
        <f>IF(Formelhilfe!H7 &gt; 0,J6/Formelhilfe!H7,0)</f>
        <v>886.1</v>
      </c>
      <c r="J6" s="5">
        <f>SUM(C6:H6)</f>
        <v>4430.5</v>
      </c>
      <c r="K6" s="5">
        <f>VLOOKUP($B$2:$B$13,'7'!$B$2:$D$19,3,FALSE)</f>
        <v>1088</v>
      </c>
      <c r="L6" s="5">
        <f>VLOOKUP($B$2:$B$13,'8'!$B$2:$D$19,3,FALSE)</f>
        <v>751.90000000000009</v>
      </c>
      <c r="M6" s="5">
        <f>VLOOKUP($B$2:$B$13,'9'!$B$2:$D$19,3,FALSE)</f>
        <v>402.6</v>
      </c>
      <c r="N6" s="5">
        <f>VLOOKUP($B$2:$B$13,'10'!$B$2:$D$19,3,FALSE)</f>
        <v>757.09999999999991</v>
      </c>
      <c r="O6" s="5">
        <f>VLOOKUP($B$2:$B$13,'11'!$B$2:$D$19,3,FALSE)</f>
        <v>757.5</v>
      </c>
      <c r="P6" s="5">
        <f>VLOOKUP($B$2:$B$13,'12'!$B$2:$D$19,3,FALSE)</f>
        <v>0</v>
      </c>
      <c r="Q6" s="5">
        <f>IF(Formelhilfe!O7&gt;0,R6/Formelhilfe!O7,0)</f>
        <v>751.42</v>
      </c>
      <c r="R6" s="5">
        <f>SUM(K6:P6)</f>
        <v>3757.1</v>
      </c>
      <c r="S6" s="5">
        <f>IF(Formelhilfe!P7&gt;0,T6/Formelhilfe!P7,0)</f>
        <v>818.76</v>
      </c>
      <c r="T6" s="6">
        <f>SUM(C6:H6,K6:P6)</f>
        <v>8187.6</v>
      </c>
    </row>
    <row r="7" spans="1:20" ht="23.25" customHeight="1" x14ac:dyDescent="0.3">
      <c r="A7" s="12"/>
      <c r="B7" s="106" t="s">
        <v>137</v>
      </c>
      <c r="C7" s="7">
        <f>VLOOKUP($B$2:$B$13,'Wettkampf 1'!$B$2:$D$13,3,FALSE)</f>
        <v>955.19999999999993</v>
      </c>
      <c r="D7" s="5">
        <f>VLOOKUP($B$2:$B$13,'2'!$B$2:$D$19,3,FALSE)</f>
        <v>662.7</v>
      </c>
      <c r="E7" s="5">
        <f>VLOOKUP($B$2:$B$13,'3'!$B$2:$D$19,3,FALSE)</f>
        <v>645.6</v>
      </c>
      <c r="F7" s="5">
        <f>VLOOKUP($B$2:$B$13,'4'!$B$2:$D$19,3,FALSE)</f>
        <v>327.5</v>
      </c>
      <c r="G7" s="5">
        <f>VLOOKUP($B$2:$B$13,'5'!$B$2:$D$19,3,FALSE)</f>
        <v>649.6</v>
      </c>
      <c r="H7" s="5">
        <f>VLOOKUP($B$2:$B$13,'6'!$B$2:$D$19,3,FALSE)</f>
        <v>0</v>
      </c>
      <c r="I7" s="5">
        <f>IF(Formelhilfe!H8 &gt; 0,J7/Formelhilfe!H8,0)</f>
        <v>648.12</v>
      </c>
      <c r="J7" s="5">
        <f>SUM(C7:H7)</f>
        <v>3240.6</v>
      </c>
      <c r="K7" s="5">
        <f>VLOOKUP($B$2:$B$13,'7'!$B$2:$D$19,3,FALSE)</f>
        <v>669.90000000000009</v>
      </c>
      <c r="L7" s="5">
        <f>VLOOKUP($B$2:$B$13,'8'!$B$2:$D$19,3,FALSE)</f>
        <v>975</v>
      </c>
      <c r="M7" s="5">
        <f>VLOOKUP($B$2:$B$13,'9'!$B$2:$D$19,3,FALSE)</f>
        <v>684.4</v>
      </c>
      <c r="N7" s="5">
        <f>VLOOKUP($B$2:$B$13,'10'!$B$2:$D$19,3,FALSE)</f>
        <v>0</v>
      </c>
      <c r="O7" s="5">
        <f>VLOOKUP($B$2:$B$13,'11'!$B$2:$D$19,3,FALSE)</f>
        <v>1008.4000000000001</v>
      </c>
      <c r="P7" s="5">
        <f>VLOOKUP($B$2:$B$13,'12'!$B$2:$D$19,3,FALSE)</f>
        <v>0</v>
      </c>
      <c r="Q7" s="5">
        <f>IF(Formelhilfe!O8&gt;0,R7/Formelhilfe!O8,0)</f>
        <v>667.54000000000008</v>
      </c>
      <c r="R7" s="5">
        <f>SUM(K7:P7)</f>
        <v>3337.7000000000003</v>
      </c>
      <c r="S7" s="5">
        <f>IF(Formelhilfe!P8&gt;0,T7/Formelhilfe!P8,0)</f>
        <v>657.82999999999993</v>
      </c>
      <c r="T7" s="6">
        <f>SUM(C7:H7,K7:P7)</f>
        <v>6578.2999999999993</v>
      </c>
    </row>
    <row r="8" spans="1:20" ht="23.25" customHeight="1" x14ac:dyDescent="0.3">
      <c r="A8" s="12"/>
      <c r="B8" s="106" t="s">
        <v>135</v>
      </c>
      <c r="C8" s="7">
        <f>VLOOKUP($B$2:$B$13,'Wettkampf 1'!$B$2:$D$13,3,FALSE)</f>
        <v>367.5</v>
      </c>
      <c r="D8" s="5">
        <f>VLOOKUP($B$2:$B$13,'2'!$B$2:$D$19,3,FALSE)</f>
        <v>363.9</v>
      </c>
      <c r="E8" s="5">
        <f>VLOOKUP($B$2:$B$13,'3'!$B$2:$D$19,3,FALSE)</f>
        <v>347.7</v>
      </c>
      <c r="F8" s="5">
        <f>VLOOKUP($B$2:$B$13,'4'!$B$2:$D$19,3,FALSE)</f>
        <v>360.4</v>
      </c>
      <c r="G8" s="5">
        <f>VLOOKUP($B$2:$B$13,'5'!$B$2:$D$19,3,FALSE)</f>
        <v>699.5</v>
      </c>
      <c r="H8" s="5">
        <f>VLOOKUP($B$2:$B$13,'6'!$B$2:$D$19,3,FALSE)</f>
        <v>0</v>
      </c>
      <c r="I8" s="5">
        <f>IF(Formelhilfe!H5 &gt; 0,J8/Formelhilfe!H5,0)</f>
        <v>427.8</v>
      </c>
      <c r="J8" s="5">
        <f>SUM(C8:H8)</f>
        <v>2139</v>
      </c>
      <c r="K8" s="5">
        <f>VLOOKUP($B$2:$B$13,'7'!$B$2:$D$19,3,FALSE)</f>
        <v>689.7</v>
      </c>
      <c r="L8" s="5">
        <f>VLOOKUP($B$2:$B$13,'8'!$B$2:$D$19,3,FALSE)</f>
        <v>681.40000000000009</v>
      </c>
      <c r="M8" s="5">
        <f>VLOOKUP($B$2:$B$13,'9'!$B$2:$D$19,3,FALSE)</f>
        <v>715</v>
      </c>
      <c r="N8" s="5">
        <f>VLOOKUP($B$2:$B$13,'10'!$B$2:$D$19,3,FALSE)</f>
        <v>707.8</v>
      </c>
      <c r="O8" s="5">
        <f>VLOOKUP($B$2:$B$13,'11'!$B$2:$D$19,3,FALSE)</f>
        <v>689.8</v>
      </c>
      <c r="P8" s="5">
        <f>VLOOKUP($B$2:$B$13,'12'!$B$2:$D$19,3,FALSE)</f>
        <v>0</v>
      </c>
      <c r="Q8" s="5">
        <f>IF(Formelhilfe!O5&gt;0,R8/Formelhilfe!O5,0)</f>
        <v>696.74000000000012</v>
      </c>
      <c r="R8" s="5">
        <f>SUM(K8:P8)</f>
        <v>3483.7000000000007</v>
      </c>
      <c r="S8" s="5">
        <f>IF(Formelhilfe!P5&gt;0,T8/Formelhilfe!P5,0)</f>
        <v>562.2700000000001</v>
      </c>
      <c r="T8" s="6">
        <f>SUM(C8:H8,K8:P8)</f>
        <v>5622.7000000000007</v>
      </c>
    </row>
    <row r="9" spans="1:20" ht="23.25" customHeight="1" x14ac:dyDescent="0.3">
      <c r="A9" s="12"/>
      <c r="B9" s="106" t="s">
        <v>159</v>
      </c>
      <c r="C9" s="7">
        <f>VLOOKUP($B$2:$B$13,'Wettkampf 1'!$B$2:$D$13,3,FALSE)</f>
        <v>628.5</v>
      </c>
      <c r="D9" s="5">
        <f>VLOOKUP($B$2:$B$13,'2'!$B$2:$D$19,3,FALSE)</f>
        <v>632.70000000000005</v>
      </c>
      <c r="E9" s="5">
        <f>VLOOKUP($B$2:$B$13,'3'!$B$2:$D$19,3,FALSE)</f>
        <v>636.20000000000005</v>
      </c>
      <c r="F9" s="5">
        <f>VLOOKUP($B$2:$B$13,'4'!$B$2:$D$19,3,FALSE)</f>
        <v>304.7</v>
      </c>
      <c r="G9" s="5">
        <f>VLOOKUP($B$2:$B$13,'5'!$B$2:$D$19,3,FALSE)</f>
        <v>631.20000000000005</v>
      </c>
      <c r="H9" s="5">
        <f>VLOOKUP($B$2:$B$13,'6'!$B$2:$D$19,3,FALSE)</f>
        <v>0</v>
      </c>
      <c r="I9" s="5">
        <f>IF(Formelhilfe!H2 &gt; 0,J9/Formelhilfe!H2,0)</f>
        <v>566.66000000000008</v>
      </c>
      <c r="J9" s="5">
        <f>SUM(C9:H9)</f>
        <v>2833.3</v>
      </c>
      <c r="K9" s="5">
        <f>VLOOKUP($B$2:$B$13,'7'!$B$2:$D$19,3,FALSE)</f>
        <v>643.1</v>
      </c>
      <c r="L9" s="5">
        <f>VLOOKUP($B$2:$B$13,'8'!$B$2:$D$19,3,FALSE)</f>
        <v>626.20000000000005</v>
      </c>
      <c r="M9" s="5">
        <f>VLOOKUP($B$2:$B$13,'9'!$B$2:$D$19,3,FALSE)</f>
        <v>623.20000000000005</v>
      </c>
      <c r="N9" s="5">
        <f>VLOOKUP($B$2:$B$13,'10'!$B$2:$D$19,3,FALSE)</f>
        <v>639.20000000000005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IF(Formelhilfe!O2&gt;0,R9/Formelhilfe!O2,0)</f>
        <v>506.34000000000003</v>
      </c>
      <c r="R9" s="5">
        <f>SUM(K9:P9)</f>
        <v>2531.7000000000003</v>
      </c>
      <c r="S9" s="5">
        <f>IF(Formelhilfe!P2&gt;0,T9/Formelhilfe!P2,0)</f>
        <v>536.5</v>
      </c>
      <c r="T9" s="6">
        <f>SUM(C9:H9,K9:P9)</f>
        <v>5365</v>
      </c>
    </row>
    <row r="10" spans="1:20" ht="23.25" customHeight="1" x14ac:dyDescent="0.3">
      <c r="A10" s="12"/>
      <c r="B10" s="106" t="s">
        <v>136</v>
      </c>
      <c r="C10" s="7">
        <f>VLOOKUP($B$2:$B$13,'Wettkampf 1'!$B$2:$D$13,3,FALSE)</f>
        <v>361.3</v>
      </c>
      <c r="D10" s="5">
        <f>VLOOKUP($B$2:$B$13,'2'!$B$2:$D$19,3,FALSE)</f>
        <v>380.5</v>
      </c>
      <c r="E10" s="5">
        <f>VLOOKUP($B$2:$B$13,'3'!$B$2:$D$19,3,FALSE)</f>
        <v>365.2</v>
      </c>
      <c r="F10" s="5">
        <f>VLOOKUP($B$2:$B$13,'4'!$B$2:$D$19,3,FALSE)</f>
        <v>362.7</v>
      </c>
      <c r="G10" s="5">
        <f>VLOOKUP($B$2:$B$13,'5'!$B$2:$D$19,3,FALSE)</f>
        <v>385.5</v>
      </c>
      <c r="H10" s="5">
        <f>VLOOKUP($B$2:$B$13,'6'!$B$2:$D$19,3,FALSE)</f>
        <v>0</v>
      </c>
      <c r="I10" s="5">
        <f>IF(Formelhilfe!H4 &gt; 0,J10/Formelhilfe!H4,0)</f>
        <v>371.04</v>
      </c>
      <c r="J10" s="5">
        <f>SUM(C10:H10)</f>
        <v>1855.2</v>
      </c>
      <c r="K10" s="5">
        <f>VLOOKUP($B$2:$B$13,'7'!$B$2:$D$19,3,FALSE)</f>
        <v>375.5</v>
      </c>
      <c r="L10" s="5">
        <f>VLOOKUP($B$2:$B$13,'8'!$B$2:$D$19,3,FALSE)</f>
        <v>379.9</v>
      </c>
      <c r="M10" s="5">
        <f>VLOOKUP($B$2:$B$13,'9'!$B$2:$D$19,3,FALSE)</f>
        <v>362.8</v>
      </c>
      <c r="N10" s="5">
        <f>VLOOKUP($B$2:$B$13,'10'!$B$2:$D$19,3,FALSE)</f>
        <v>367.1</v>
      </c>
      <c r="O10" s="5">
        <f>VLOOKUP($B$2:$B$13,'11'!$B$2:$D$19,3,FALSE)</f>
        <v>370.6</v>
      </c>
      <c r="P10" s="5">
        <f>VLOOKUP($B$2:$B$13,'12'!$B$2:$D$19,3,FALSE)</f>
        <v>0</v>
      </c>
      <c r="Q10" s="5">
        <f>IF(Formelhilfe!O4&gt;0,R10/Formelhilfe!O4,0)</f>
        <v>371.18</v>
      </c>
      <c r="R10" s="5">
        <f>SUM(K10:P10)</f>
        <v>1855.9</v>
      </c>
      <c r="S10" s="5">
        <f>IF(Formelhilfe!P4&gt;0,T10/Formelhilfe!P4,0)</f>
        <v>371.11</v>
      </c>
      <c r="T10" s="6">
        <f>SUM(C10:H10,K10:P10)</f>
        <v>3711.1</v>
      </c>
    </row>
    <row r="11" spans="1:20" ht="23.25" customHeight="1" x14ac:dyDescent="0.3">
      <c r="A11" s="12"/>
      <c r="B11" s="106" t="s">
        <v>134</v>
      </c>
      <c r="C11" s="7">
        <f>VLOOKUP($B$2:$B$13,'Wettkampf 1'!$B$2:$D$13,3,FALSE)</f>
        <v>371.6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397.3</v>
      </c>
      <c r="H11" s="5">
        <f>VLOOKUP($B$2:$B$13,'6'!$B$2:$D$19,3,FALSE)</f>
        <v>0</v>
      </c>
      <c r="I11" s="5">
        <f>IF(Formelhilfe!H3 &gt; 0,J11/Formelhilfe!H3,0)</f>
        <v>153.78000000000003</v>
      </c>
      <c r="J11" s="5">
        <f>SUM(C11:H11)</f>
        <v>768.90000000000009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382.1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IF(Formelhilfe!O3&gt;0,R11/Formelhilfe!O3,0)</f>
        <v>76.42</v>
      </c>
      <c r="R11" s="5">
        <f>SUM(K11:P11)</f>
        <v>382.1</v>
      </c>
      <c r="S11" s="5">
        <f>IF(Formelhilfe!P3&gt;0,T11/Formelhilfe!P3,0)</f>
        <v>115.1</v>
      </c>
      <c r="T11" s="6">
        <f>SUM(C11:H11,K11:P11)</f>
        <v>1151</v>
      </c>
    </row>
    <row r="12" spans="1:20" ht="23.25" customHeight="1" x14ac:dyDescent="0.3">
      <c r="A12" s="12"/>
      <c r="B12" s="106" t="s">
        <v>85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86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130</v>
      </c>
      <c r="D2" s="100">
        <f>G76</f>
        <v>1166.4000000000001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131</v>
      </c>
      <c r="D3" s="100">
        <f>I76</f>
        <v>1102.3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132</v>
      </c>
      <c r="D4" s="100">
        <f>K76</f>
        <v>1064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133</v>
      </c>
      <c r="D5" s="100">
        <f>M76</f>
        <v>1007.1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142</v>
      </c>
      <c r="AL5" s="168"/>
      <c r="AM5" s="99"/>
    </row>
    <row r="6" spans="1:41" ht="15" customHeight="1" x14ac:dyDescent="0.25">
      <c r="A6" s="90">
        <v>5</v>
      </c>
      <c r="B6" s="106" t="s">
        <v>134</v>
      </c>
      <c r="D6" s="100">
        <f>O76</f>
        <v>371.6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162</v>
      </c>
      <c r="AL6" s="168"/>
      <c r="AM6" s="99"/>
    </row>
    <row r="7" spans="1:41" ht="15" customHeight="1" x14ac:dyDescent="0.25">
      <c r="A7" s="90">
        <v>6</v>
      </c>
      <c r="B7" s="106" t="s">
        <v>135</v>
      </c>
      <c r="D7" s="100">
        <f>Q76</f>
        <v>367.5</v>
      </c>
      <c r="E7" s="105" t="str">
        <f>IF(R76&gt;4,"Es sind zu viele Schützen in Wertung!"," ")</f>
        <v>Es sind zu viele Schützen in Wertung!</v>
      </c>
      <c r="AI7" s="99"/>
      <c r="AJ7" s="104" t="s">
        <v>50</v>
      </c>
      <c r="AK7" s="167" t="s">
        <v>139</v>
      </c>
      <c r="AL7" s="168"/>
      <c r="AM7" s="99"/>
    </row>
    <row r="8" spans="1:41" ht="15" customHeight="1" x14ac:dyDescent="0.25">
      <c r="A8" s="90">
        <v>7</v>
      </c>
      <c r="B8" s="106" t="s">
        <v>136</v>
      </c>
      <c r="D8" s="100">
        <f>S76</f>
        <v>361.3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137</v>
      </c>
      <c r="D9" s="100">
        <f>U76</f>
        <v>955.19999999999993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138</v>
      </c>
      <c r="D10" s="100">
        <f>W76</f>
        <v>1062.8000000000002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159</v>
      </c>
      <c r="D11" s="100">
        <f>Y76</f>
        <v>628.5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85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86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87</v>
      </c>
      <c r="T15" s="80"/>
      <c r="U15" s="80" t="s">
        <v>88</v>
      </c>
      <c r="V15" s="80"/>
      <c r="W15" s="80" t="s">
        <v>89</v>
      </c>
      <c r="X15" s="80"/>
      <c r="Y15" s="80" t="s">
        <v>90</v>
      </c>
      <c r="Z15" s="80"/>
      <c r="AA15" s="80" t="s">
        <v>91</v>
      </c>
      <c r="AB15" s="80"/>
      <c r="AC15" s="80" t="s">
        <v>92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139</v>
      </c>
      <c r="C16" s="92" t="str">
        <f>B2</f>
        <v>SV Rastdorf</v>
      </c>
      <c r="D16" s="92">
        <v>383.6</v>
      </c>
      <c r="E16" s="50"/>
      <c r="F16" s="66">
        <f>IF(E16="x","0",D16)</f>
        <v>383.6</v>
      </c>
      <c r="G16" s="66">
        <f t="shared" ref="G16:G51" si="0">IF(C16=$B$2,F16,0)</f>
        <v>383.6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140</v>
      </c>
      <c r="C17" s="92" t="str">
        <f>B2</f>
        <v>SV Rastdorf</v>
      </c>
      <c r="D17" s="92">
        <v>388.8</v>
      </c>
      <c r="E17" s="50"/>
      <c r="F17" s="66">
        <f t="shared" ref="F17:F75" si="6">IF(E17="x","0",D17)</f>
        <v>388.8</v>
      </c>
      <c r="G17" s="66">
        <f t="shared" si="0"/>
        <v>388.8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141</v>
      </c>
      <c r="C18" s="92" t="str">
        <f>B2</f>
        <v>SV Rastdorf</v>
      </c>
      <c r="D18" s="92">
        <v>394</v>
      </c>
      <c r="E18" s="50"/>
      <c r="F18" s="66">
        <f t="shared" si="6"/>
        <v>394</v>
      </c>
      <c r="G18" s="66">
        <f t="shared" si="0"/>
        <v>394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142</v>
      </c>
      <c r="C19" s="92" t="str">
        <f>B2</f>
        <v>SV Rastdorf</v>
      </c>
      <c r="D19" s="92">
        <v>339.8</v>
      </c>
      <c r="E19" s="50"/>
      <c r="F19" s="66">
        <f t="shared" si="6"/>
        <v>339.8</v>
      </c>
      <c r="G19" s="66">
        <f t="shared" si="0"/>
        <v>339.8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169</v>
      </c>
      <c r="C20" s="92" t="str">
        <f>B2</f>
        <v>SV Rastdorf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143</v>
      </c>
      <c r="C21" s="92" t="str">
        <f>B3</f>
        <v>SV Börgerwald</v>
      </c>
      <c r="D21" s="92">
        <v>391.6</v>
      </c>
      <c r="E21" s="50"/>
      <c r="F21" s="66">
        <f t="shared" si="6"/>
        <v>391.6</v>
      </c>
      <c r="G21" s="66">
        <f t="shared" si="0"/>
        <v>0</v>
      </c>
      <c r="H21" s="66">
        <f t="shared" si="7"/>
        <v>0</v>
      </c>
      <c r="I21" s="66">
        <f t="shared" si="1"/>
        <v>391.6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144</v>
      </c>
      <c r="C22" s="92" t="str">
        <f>B3</f>
        <v>SV Börgerwald</v>
      </c>
      <c r="D22" s="92">
        <v>342.3</v>
      </c>
      <c r="E22" s="50"/>
      <c r="F22" s="66">
        <f t="shared" si="6"/>
        <v>342.3</v>
      </c>
      <c r="G22" s="66">
        <f t="shared" si="0"/>
        <v>0</v>
      </c>
      <c r="H22" s="66">
        <f t="shared" si="7"/>
        <v>0</v>
      </c>
      <c r="I22" s="66">
        <f t="shared" si="1"/>
        <v>342.3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145</v>
      </c>
      <c r="C23" s="92" t="str">
        <f>B3</f>
        <v>SV Börgerwald</v>
      </c>
      <c r="D23" s="92">
        <v>368.4</v>
      </c>
      <c r="E23" s="50"/>
      <c r="F23" s="66">
        <f t="shared" si="6"/>
        <v>368.4</v>
      </c>
      <c r="G23" s="66">
        <f t="shared" si="0"/>
        <v>0</v>
      </c>
      <c r="H23" s="66">
        <f t="shared" si="7"/>
        <v>0</v>
      </c>
      <c r="I23" s="66">
        <f t="shared" si="1"/>
        <v>368.4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69</v>
      </c>
      <c r="C24" s="92" t="str">
        <f>B3</f>
        <v>SV Börgerwald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70</v>
      </c>
      <c r="C25" s="92" t="str">
        <f>B3</f>
        <v>SV Börgerwald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146</v>
      </c>
      <c r="C26" s="92" t="str">
        <f>B4</f>
        <v>SV Lähden</v>
      </c>
      <c r="D26" s="92">
        <v>387.5</v>
      </c>
      <c r="E26" s="50"/>
      <c r="F26" s="66">
        <f t="shared" si="6"/>
        <v>387.5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387.5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147</v>
      </c>
      <c r="C27" s="92" t="str">
        <f>B4</f>
        <v>SV Lähden</v>
      </c>
      <c r="D27" s="92">
        <v>326.3</v>
      </c>
      <c r="E27" s="50"/>
      <c r="F27" s="66">
        <f t="shared" si="6"/>
        <v>326.3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326.3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148</v>
      </c>
      <c r="C28" s="92" t="str">
        <f>B4</f>
        <v>SV Lähden</v>
      </c>
      <c r="D28" s="92">
        <v>350.2</v>
      </c>
      <c r="E28" s="92"/>
      <c r="F28" s="66">
        <f t="shared" si="6"/>
        <v>350.2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350.2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166</v>
      </c>
      <c r="C29" s="92" t="str">
        <f>B4</f>
        <v>SV Lähden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170</v>
      </c>
      <c r="C30" s="92" t="str">
        <f>B4</f>
        <v>SV Lähden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149</v>
      </c>
      <c r="C31" s="92" t="str">
        <f>B5</f>
        <v>SV Spahnharrenstätte</v>
      </c>
      <c r="D31" s="92">
        <v>335.5</v>
      </c>
      <c r="E31" s="50"/>
      <c r="F31" s="66">
        <f t="shared" si="6"/>
        <v>335.5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335.5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150</v>
      </c>
      <c r="C32" s="92" t="str">
        <f>B5</f>
        <v>SV Spahnharrenstätte</v>
      </c>
      <c r="D32" s="92">
        <v>283.89999999999998</v>
      </c>
      <c r="E32" s="50"/>
      <c r="F32" s="66">
        <f t="shared" si="6"/>
        <v>283.89999999999998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283.89999999999998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151</v>
      </c>
      <c r="C33" s="92" t="str">
        <f>B5</f>
        <v>SV Spahnharrenstätte</v>
      </c>
      <c r="D33" s="92">
        <v>387.7</v>
      </c>
      <c r="E33" s="50"/>
      <c r="F33" s="66">
        <f t="shared" si="6"/>
        <v>387.7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387.7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0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71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72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152</v>
      </c>
      <c r="C36" s="92" t="str">
        <f>B6</f>
        <v>SV Sögel</v>
      </c>
      <c r="D36" s="92">
        <v>371.6</v>
      </c>
      <c r="E36" s="50"/>
      <c r="F36" s="66">
        <f t="shared" si="6"/>
        <v>371.6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371.6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73</v>
      </c>
      <c r="C37" s="92" t="str">
        <f>B6</f>
        <v>SV Sögel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74</v>
      </c>
      <c r="C38" s="92" t="str">
        <f>B6</f>
        <v>SV Sögel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 Sögel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 Sögel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153</v>
      </c>
      <c r="C41" s="92" t="str">
        <f>B7</f>
        <v>SV Börgermoor</v>
      </c>
      <c r="D41" s="92">
        <v>367.5</v>
      </c>
      <c r="E41" s="50"/>
      <c r="F41" s="66">
        <f t="shared" si="6"/>
        <v>367.5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367.5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0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171</v>
      </c>
      <c r="C42" s="92" t="str">
        <f>B7</f>
        <v>SV Börgermoor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77</v>
      </c>
      <c r="C43" s="92" t="str">
        <f>B7</f>
        <v>SV Börgermoor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78</v>
      </c>
      <c r="C44" s="92" t="str">
        <f>B7</f>
        <v>SV Börgermoor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49</v>
      </c>
      <c r="C45" s="92" t="str">
        <f>B7</f>
        <v>SV Börgermoor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154</v>
      </c>
      <c r="C46" s="92" t="str">
        <f>B8</f>
        <v>SV Neubörger</v>
      </c>
      <c r="D46" s="92">
        <v>361.3</v>
      </c>
      <c r="E46" s="50"/>
      <c r="F46" s="66">
        <f t="shared" si="6"/>
        <v>361.3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361.3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0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79</v>
      </c>
      <c r="C47" s="92" t="str">
        <f>B8</f>
        <v>SV Neubörger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80</v>
      </c>
      <c r="C48" s="92" t="str">
        <f>B8</f>
        <v>SV Neubörger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81</v>
      </c>
      <c r="C49" s="92" t="str">
        <f>B8</f>
        <v>SV Neubörger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82</v>
      </c>
      <c r="C50" s="92" t="str">
        <f>B8</f>
        <v>SV Neubörger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155</v>
      </c>
      <c r="C51" s="92" t="str">
        <f>B9</f>
        <v>SV Lahn</v>
      </c>
      <c r="D51" s="92">
        <v>350.2</v>
      </c>
      <c r="E51" s="50"/>
      <c r="F51" s="66">
        <f t="shared" si="6"/>
        <v>350.2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350.2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0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163</v>
      </c>
      <c r="C52" s="92" t="str">
        <f>B9</f>
        <v>SV Lahn</v>
      </c>
      <c r="D52" s="92">
        <v>308.60000000000002</v>
      </c>
      <c r="E52" s="50"/>
      <c r="F52" s="66">
        <f t="shared" si="6"/>
        <v>308.60000000000002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308.60000000000002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164</v>
      </c>
      <c r="C53" s="92" t="str">
        <f>B9</f>
        <v>SV Lahn</v>
      </c>
      <c r="D53" s="92">
        <v>296.39999999999998</v>
      </c>
      <c r="E53" s="50"/>
      <c r="F53" s="66">
        <f t="shared" si="6"/>
        <v>296.39999999999998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296.39999999999998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93</v>
      </c>
      <c r="C54" s="92" t="str">
        <f>B9</f>
        <v>SV Lahn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94</v>
      </c>
      <c r="C55" s="92" t="str">
        <f>B9</f>
        <v>SV Lahn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156</v>
      </c>
      <c r="C56" s="92" t="str">
        <f>B10</f>
        <v>SV Esterwegen</v>
      </c>
      <c r="D56" s="92">
        <v>344.3</v>
      </c>
      <c r="E56" s="50"/>
      <c r="F56" s="66">
        <f t="shared" si="6"/>
        <v>344.3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344.3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157</v>
      </c>
      <c r="C57" s="92" t="str">
        <f>B10</f>
        <v>SV Esterwegen</v>
      </c>
      <c r="D57" s="92">
        <v>382.6</v>
      </c>
      <c r="E57" s="50"/>
      <c r="F57" s="66">
        <f t="shared" si="6"/>
        <v>382.6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382.6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158</v>
      </c>
      <c r="C58" s="92" t="str">
        <f>B10</f>
        <v>SV Esterwegen</v>
      </c>
      <c r="D58" s="92">
        <v>335.9</v>
      </c>
      <c r="E58" s="50"/>
      <c r="F58" s="66">
        <f t="shared" si="6"/>
        <v>335.9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335.9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167</v>
      </c>
      <c r="C59" s="92" t="str">
        <f>B10</f>
        <v>SV Esterwegen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168</v>
      </c>
      <c r="C60" s="92" t="str">
        <f>B10</f>
        <v>SV Esterwegen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160</v>
      </c>
      <c r="C61" s="92" t="str">
        <f>B11</f>
        <v>SV Breddenberg</v>
      </c>
      <c r="D61" s="92">
        <v>317.39999999999998</v>
      </c>
      <c r="E61" s="50"/>
      <c r="F61" s="66">
        <f t="shared" si="6"/>
        <v>317.39999999999998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317.39999999999998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161</v>
      </c>
      <c r="C62" s="92" t="str">
        <f>B11</f>
        <v>SV Breddenberg</v>
      </c>
      <c r="D62" s="92">
        <v>311.10000000000002</v>
      </c>
      <c r="E62" s="50"/>
      <c r="F62" s="66">
        <f t="shared" si="6"/>
        <v>311.10000000000002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311.10000000000002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95</v>
      </c>
      <c r="C63" s="92" t="str">
        <f>B11</f>
        <v>SV Breddenberg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96</v>
      </c>
      <c r="C64" s="92" t="str">
        <f>B11</f>
        <v>SV Breddenberg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97</v>
      </c>
      <c r="C65" s="92" t="str">
        <f>B11</f>
        <v>SV Breddenberg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98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99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100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101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102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103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104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105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106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107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1166.4000000000001</v>
      </c>
      <c r="H76" s="66">
        <f>SUM(H16:H75)</f>
        <v>5</v>
      </c>
      <c r="I76" s="66">
        <f>LARGE(I16:I75,1)+LARGE(I16:I75,2)+LARGE(I16:I75,3)</f>
        <v>1102.3</v>
      </c>
      <c r="J76" s="66">
        <f>SUM(J16:J75)</f>
        <v>5</v>
      </c>
      <c r="K76" s="66">
        <f>LARGE(K16:K75,1)+LARGE(K16:K75,2)+LARGE(K16:K75,3)</f>
        <v>1064</v>
      </c>
      <c r="L76" s="66">
        <f>SUM(L16:L75)</f>
        <v>5</v>
      </c>
      <c r="M76" s="66">
        <f>LARGE(M16:M75,1)+LARGE(M16:M75,2)+LARGE(M16:M75,3)</f>
        <v>1007.1</v>
      </c>
      <c r="N76" s="66">
        <f>SUM(N16:N75)</f>
        <v>5</v>
      </c>
      <c r="O76" s="66">
        <f>LARGE(O16:O75,1)+LARGE(O16:O75,2)+LARGE(O16:O75,3)</f>
        <v>371.6</v>
      </c>
      <c r="P76" s="66">
        <f>SUM(P16:P75)</f>
        <v>5</v>
      </c>
      <c r="Q76" s="66">
        <f>LARGE(Q16:Q75,1)+LARGE(Q16:Q75,2)+LARGE(Q16:Q75,3)</f>
        <v>367.5</v>
      </c>
      <c r="R76" s="66">
        <f>SUM(R16:R75)</f>
        <v>5</v>
      </c>
      <c r="S76" s="66">
        <f>LARGE(S16:S75,1)+LARGE(S16:S75,2)+LARGE(S16:S75,3)</f>
        <v>361.3</v>
      </c>
      <c r="T76" s="66">
        <f>SUM(T16:T75)</f>
        <v>5</v>
      </c>
      <c r="U76" s="66">
        <f>LARGE(U16:U75,1)+LARGE(U16:U75,2)+LARGE(U16:U75,3)</f>
        <v>955.19999999999993</v>
      </c>
      <c r="V76" s="66">
        <f>SUM(V16:V75)</f>
        <v>5</v>
      </c>
      <c r="W76" s="66">
        <f>LARGE(W16:W75,1)+LARGE(W16:W75,2)+LARGE(W16:W75,3)</f>
        <v>1062.8000000000002</v>
      </c>
      <c r="X76" s="66">
        <f>SUM(X16:X75)</f>
        <v>5</v>
      </c>
      <c r="Y76" s="66">
        <f>LARGE(Y16:Y75,1)+LARGE(Y16:Y75,2)+LARGE(Y16:Y75,3)</f>
        <v>628.5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58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4" workbookViewId="0">
      <selection activeCell="AH11" sqref="AH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1171.7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1167.3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1078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165</v>
      </c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363.9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67" t="s">
        <v>165</v>
      </c>
      <c r="AJ7" s="168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380.5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662.7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1081.9000000000001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632.70000000000005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386.3</v>
      </c>
      <c r="E16" s="82"/>
      <c r="F16" s="67">
        <f>IF(E16="x","0",D16)</f>
        <v>386.3</v>
      </c>
      <c r="G16" s="68">
        <f>IF(C16=$B$2,F16,0)</f>
        <v>386.3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390.3</v>
      </c>
      <c r="E17" s="82"/>
      <c r="F17" s="67">
        <f t="shared" ref="F17:F75" si="0">IF(E17="x","0",D17)</f>
        <v>390.3</v>
      </c>
      <c r="G17" s="68">
        <f t="shared" ref="G17:G75" si="1">IF(C17=$B$2,F17,0)</f>
        <v>390.3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395.1</v>
      </c>
      <c r="E18" s="82"/>
      <c r="F18" s="67">
        <f t="shared" si="0"/>
        <v>395.1</v>
      </c>
      <c r="G18" s="68">
        <f t="shared" si="1"/>
        <v>395.1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289.89999999999998</v>
      </c>
      <c r="E19" s="82"/>
      <c r="F19" s="67">
        <f t="shared" si="0"/>
        <v>289.89999999999998</v>
      </c>
      <c r="G19" s="68">
        <f t="shared" si="1"/>
        <v>289.89999999999998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403.4</v>
      </c>
      <c r="E21" s="82"/>
      <c r="F21" s="67">
        <f t="shared" si="0"/>
        <v>403.4</v>
      </c>
      <c r="G21" s="68">
        <f t="shared" si="1"/>
        <v>0</v>
      </c>
      <c r="H21" s="68">
        <f t="shared" si="2"/>
        <v>0</v>
      </c>
      <c r="I21" s="68">
        <f t="shared" si="3"/>
        <v>403.4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342</v>
      </c>
      <c r="E22" s="82"/>
      <c r="F22" s="67">
        <f t="shared" si="0"/>
        <v>342</v>
      </c>
      <c r="G22" s="68">
        <f t="shared" si="1"/>
        <v>0</v>
      </c>
      <c r="H22" s="68">
        <f t="shared" si="2"/>
        <v>0</v>
      </c>
      <c r="I22" s="68">
        <f t="shared" si="3"/>
        <v>342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401</v>
      </c>
      <c r="E26" s="82"/>
      <c r="F26" s="67">
        <f t="shared" si="0"/>
        <v>401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401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333</v>
      </c>
      <c r="E27" s="82"/>
      <c r="F27" s="67">
        <f t="shared" si="0"/>
        <v>333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333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381.8</v>
      </c>
      <c r="E28" s="82"/>
      <c r="F28" s="67">
        <f t="shared" si="0"/>
        <v>381.8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381.8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384.5</v>
      </c>
      <c r="E29" s="82"/>
      <c r="F29" s="67">
        <f t="shared" si="0"/>
        <v>384.5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384.5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341.9</v>
      </c>
      <c r="E31" s="82"/>
      <c r="F31" s="67">
        <f t="shared" si="0"/>
        <v>341.9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341.9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352.1</v>
      </c>
      <c r="E32" s="82"/>
      <c r="F32" s="67">
        <f t="shared" si="0"/>
        <v>352.1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352.1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384</v>
      </c>
      <c r="E33" s="82"/>
      <c r="F33" s="67">
        <f t="shared" si="0"/>
        <v>384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384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363.9</v>
      </c>
      <c r="E41" s="82"/>
      <c r="F41" s="67">
        <f t="shared" si="0"/>
        <v>363.9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363.9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380.5</v>
      </c>
      <c r="E46" s="82"/>
      <c r="F46" s="67">
        <f t="shared" si="0"/>
        <v>380.5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380.5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0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341.3</v>
      </c>
      <c r="E52" s="82"/>
      <c r="F52" s="67">
        <f t="shared" si="0"/>
        <v>341.3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341.3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321.39999999999998</v>
      </c>
      <c r="E53" s="82"/>
      <c r="F53" s="67">
        <f t="shared" si="0"/>
        <v>321.39999999999998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321.39999999999998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348.2</v>
      </c>
      <c r="E56" s="82"/>
      <c r="F56" s="67">
        <f t="shared" si="0"/>
        <v>348.2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348.2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385.2</v>
      </c>
      <c r="E57" s="82"/>
      <c r="F57" s="67">
        <f t="shared" si="0"/>
        <v>385.2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385.2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348.5</v>
      </c>
      <c r="E58" s="82"/>
      <c r="F58" s="67">
        <f t="shared" si="0"/>
        <v>348.5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348.5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316.8</v>
      </c>
      <c r="E59" s="82"/>
      <c r="F59" s="67">
        <f t="shared" si="0"/>
        <v>316.8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316.8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322.89999999999998</v>
      </c>
      <c r="E61" s="82"/>
      <c r="F61" s="67">
        <f t="shared" si="0"/>
        <v>322.89999999999998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322.89999999999998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309.8</v>
      </c>
      <c r="E62" s="82"/>
      <c r="F62" s="67">
        <f t="shared" si="0"/>
        <v>309.8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309.8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1171.7</v>
      </c>
      <c r="H76" s="68">
        <f>SUM(H16:H75)</f>
        <v>5</v>
      </c>
      <c r="I76" s="68">
        <f>LARGE(I16:I75,1)+LARGE(I16:I75,2)+LARGE(I16:I75,3)</f>
        <v>745.4</v>
      </c>
      <c r="J76" s="68">
        <f>SUM(J16:J75)</f>
        <v>5</v>
      </c>
      <c r="K76" s="68">
        <f>LARGE(K16:K75,1)+LARGE(K16:K75,2)+LARGE(K16:K75,3)</f>
        <v>1167.3</v>
      </c>
      <c r="L76" s="68">
        <f>SUM(L16:L75)</f>
        <v>5</v>
      </c>
      <c r="M76" s="68">
        <f>LARGE(M16:M75,1)+LARGE(M16:M75,2)+LARGE(M16:M75,3)</f>
        <v>1078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363.9</v>
      </c>
      <c r="R76" s="68">
        <f>SUM(R16:R75)</f>
        <v>5</v>
      </c>
      <c r="S76" s="68">
        <f>LARGE(S16:S75,1)+LARGE(S16:S75,2)+LARGE(S16:S75,3)</f>
        <v>380.5</v>
      </c>
      <c r="T76" s="68">
        <f>SUM(T16:T75)</f>
        <v>5</v>
      </c>
      <c r="U76" s="68">
        <f>LARGE(U16:U75,1)+LARGE(U16:U75,2)+LARGE(U16:U75,3)</f>
        <v>662.7</v>
      </c>
      <c r="V76" s="68">
        <f>SUM(V16:V75)</f>
        <v>5</v>
      </c>
      <c r="W76" s="68">
        <f>LARGE(W16:W75,1)+LARGE(W16:W75,2)+LARGE(W16:W75,3)</f>
        <v>1081.9000000000001</v>
      </c>
      <c r="X76" s="68">
        <f>SUM(X16:X75)</f>
        <v>5</v>
      </c>
      <c r="Y76" s="68">
        <f>LARGE(Y16:Y75,1)+LARGE(Y16:Y75,2)+LARGE(Y16:Y75,3)</f>
        <v>632.70000000000005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40" workbookViewId="0">
      <selection activeCell="E59" sqref="E5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744.1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1134.9000000000001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1030.0999999999999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347.7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365.2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645.6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1113.7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381.4</v>
      </c>
      <c r="E16" s="82"/>
      <c r="F16" s="67">
        <f>IF(E16="x","0",D16)</f>
        <v>381.4</v>
      </c>
      <c r="G16" s="68">
        <f>IF(C16=$B$2,F16,0)</f>
        <v>381.4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384.9</v>
      </c>
      <c r="E17" s="82"/>
      <c r="F17" s="67">
        <f t="shared" ref="F17:F75" si="0">IF(E17="x","0",D17)</f>
        <v>384.9</v>
      </c>
      <c r="G17" s="68">
        <f t="shared" ref="G17:G75" si="1">IF(C17=$B$2,F17,0)</f>
        <v>384.9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384.7</v>
      </c>
      <c r="E18" s="82"/>
      <c r="F18" s="67">
        <f t="shared" si="0"/>
        <v>384.7</v>
      </c>
      <c r="G18" s="68">
        <f t="shared" si="1"/>
        <v>384.7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351.6</v>
      </c>
      <c r="E19" s="82"/>
      <c r="F19" s="67">
        <f t="shared" si="0"/>
        <v>351.6</v>
      </c>
      <c r="G19" s="68">
        <f t="shared" si="1"/>
        <v>351.6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395</v>
      </c>
      <c r="E21" s="82"/>
      <c r="F21" s="67">
        <f t="shared" si="0"/>
        <v>395</v>
      </c>
      <c r="G21" s="68">
        <f t="shared" si="1"/>
        <v>0</v>
      </c>
      <c r="H21" s="68">
        <f t="shared" si="2"/>
        <v>0</v>
      </c>
      <c r="I21" s="68">
        <f t="shared" si="3"/>
        <v>395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349.1</v>
      </c>
      <c r="E22" s="82"/>
      <c r="F22" s="67">
        <f t="shared" si="0"/>
        <v>349.1</v>
      </c>
      <c r="G22" s="68">
        <f t="shared" si="1"/>
        <v>0</v>
      </c>
      <c r="H22" s="68">
        <f t="shared" si="2"/>
        <v>0</v>
      </c>
      <c r="I22" s="68">
        <f t="shared" si="3"/>
        <v>349.1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390.6</v>
      </c>
      <c r="E26" s="82"/>
      <c r="F26" s="67">
        <f t="shared" si="0"/>
        <v>390.6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390.6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315.60000000000002</v>
      </c>
      <c r="E27" s="82"/>
      <c r="F27" s="67">
        <f t="shared" si="0"/>
        <v>315.60000000000002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315.60000000000002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354.8</v>
      </c>
      <c r="E28" s="82"/>
      <c r="F28" s="67">
        <f t="shared" si="0"/>
        <v>354.8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354.8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389.5</v>
      </c>
      <c r="E29" s="82"/>
      <c r="F29" s="67">
        <f t="shared" si="0"/>
        <v>389.5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326.60000000000002</v>
      </c>
      <c r="E31" s="82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328.4</v>
      </c>
      <c r="E32" s="82"/>
      <c r="F32" s="67">
        <f t="shared" si="0"/>
        <v>328.4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328.4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375.1</v>
      </c>
      <c r="E33" s="82"/>
      <c r="F33" s="67">
        <f t="shared" si="0"/>
        <v>375.1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375.1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347.7</v>
      </c>
      <c r="E41" s="82"/>
      <c r="F41" s="67">
        <f t="shared" si="0"/>
        <v>347.7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347.7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365.2</v>
      </c>
      <c r="E46" s="82"/>
      <c r="F46" s="67">
        <f t="shared" si="0"/>
        <v>365.2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365.2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333.8</v>
      </c>
      <c r="E52" s="82"/>
      <c r="F52" s="67">
        <f t="shared" si="0"/>
        <v>333.8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333.8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311.8</v>
      </c>
      <c r="E53" s="82"/>
      <c r="F53" s="67">
        <f t="shared" si="0"/>
        <v>311.8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311.8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345.7</v>
      </c>
      <c r="E56" s="82"/>
      <c r="F56" s="67">
        <f t="shared" si="0"/>
        <v>345.7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345.7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391</v>
      </c>
      <c r="E57" s="82"/>
      <c r="F57" s="67">
        <f t="shared" si="0"/>
        <v>391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391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377</v>
      </c>
      <c r="E58" s="82"/>
      <c r="F58" s="67">
        <f t="shared" si="0"/>
        <v>377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377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302.7</v>
      </c>
      <c r="E59" s="82"/>
      <c r="F59" s="67">
        <f t="shared" si="0"/>
        <v>302.7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302.7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308.2</v>
      </c>
      <c r="E61" s="82"/>
      <c r="F61" s="67">
        <f t="shared" si="0"/>
        <v>308.2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308.2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328</v>
      </c>
      <c r="E62" s="82"/>
      <c r="F62" s="67">
        <f t="shared" si="0"/>
        <v>328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328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1151</v>
      </c>
      <c r="H76" s="68">
        <f>SUM(H16:H75)</f>
        <v>5</v>
      </c>
      <c r="I76" s="68">
        <f>LARGE(I16:I75,1)+LARGE(I16:I75,2)+LARGE(I16:I75,3)</f>
        <v>744.1</v>
      </c>
      <c r="J76" s="68">
        <f>SUM(J16:J75)</f>
        <v>5</v>
      </c>
      <c r="K76" s="68">
        <f>LARGE(K16:K75,1)+LARGE(K16:K75,2)+LARGE(K16:K75,3)</f>
        <v>1134.9000000000001</v>
      </c>
      <c r="L76" s="68">
        <f>SUM(L16:L75)</f>
        <v>5</v>
      </c>
      <c r="M76" s="68">
        <f>LARGE(M16:M75,1)+LARGE(M16:M75,2)+LARGE(M16:M75,3)</f>
        <v>1030.0999999999999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347.7</v>
      </c>
      <c r="R76" s="68">
        <f>SUM(R16:R75)</f>
        <v>5</v>
      </c>
      <c r="S76" s="68">
        <f>LARGE(S16:S75,1)+LARGE(S16:S75,2)+LARGE(S16:S75,3)</f>
        <v>365.2</v>
      </c>
      <c r="T76" s="68">
        <f>SUM(T16:T75)</f>
        <v>5</v>
      </c>
      <c r="U76" s="68">
        <f>LARGE(U16:U75,1)+LARGE(U16:U75,2)+LARGE(U16:U75,3)</f>
        <v>645.6</v>
      </c>
      <c r="V76" s="68">
        <f>SUM(V16:V75)</f>
        <v>5</v>
      </c>
      <c r="W76" s="68">
        <f>LARGE(W16:W75,1)+LARGE(W16:W75,2)+LARGE(W16:W75,3)</f>
        <v>1113.7</v>
      </c>
      <c r="X76" s="68">
        <f>SUM(X16:X75)</f>
        <v>5</v>
      </c>
      <c r="Y76" s="68">
        <f>LARGE(Y16:Y75,1)+LARGE(Y16:Y75,2)+LARGE(Y16:Y75,3)</f>
        <v>636.20000000000005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25" workbookViewId="0">
      <selection activeCell="D21" sqref="D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1158.4000000000001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1093.5999999999999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1124.5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360.4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362.7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327.5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1079.4000000000001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304.7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380.2</v>
      </c>
      <c r="E16" s="82"/>
      <c r="F16" s="67">
        <f>IF(E16="x","0",D16)</f>
        <v>380.2</v>
      </c>
      <c r="G16" s="68">
        <f>IF(C16=$B$2,F16,0)</f>
        <v>380.2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385.6</v>
      </c>
      <c r="E17" s="82"/>
      <c r="F17" s="67">
        <f t="shared" ref="F17:F75" si="0">IF(E17="x","0",D17)</f>
        <v>385.6</v>
      </c>
      <c r="G17" s="68">
        <f t="shared" ref="G17:G75" si="1">IF(C17=$B$2,F17,0)</f>
        <v>385.6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392.6</v>
      </c>
      <c r="E18" s="82"/>
      <c r="F18" s="67">
        <f t="shared" si="0"/>
        <v>392.6</v>
      </c>
      <c r="G18" s="68">
        <f t="shared" si="1"/>
        <v>392.6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341.2</v>
      </c>
      <c r="E19" s="82"/>
      <c r="F19" s="67">
        <f t="shared" si="0"/>
        <v>341.2</v>
      </c>
      <c r="G19" s="68">
        <f t="shared" si="1"/>
        <v>341.2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390.9</v>
      </c>
      <c r="E21" s="82"/>
      <c r="F21" s="67">
        <f t="shared" si="0"/>
        <v>390.9</v>
      </c>
      <c r="G21" s="68">
        <f t="shared" si="1"/>
        <v>0</v>
      </c>
      <c r="H21" s="68">
        <f t="shared" si="2"/>
        <v>0</v>
      </c>
      <c r="I21" s="68">
        <f t="shared" si="3"/>
        <v>390.9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341.5</v>
      </c>
      <c r="E22" s="82"/>
      <c r="F22" s="67">
        <f t="shared" si="0"/>
        <v>341.5</v>
      </c>
      <c r="G22" s="68">
        <f t="shared" si="1"/>
        <v>0</v>
      </c>
      <c r="H22" s="68">
        <f t="shared" si="2"/>
        <v>0</v>
      </c>
      <c r="I22" s="68">
        <f t="shared" si="3"/>
        <v>341.5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361.2</v>
      </c>
      <c r="E23" s="82"/>
      <c r="F23" s="67">
        <f t="shared" si="0"/>
        <v>361.2</v>
      </c>
      <c r="G23" s="68">
        <f t="shared" si="1"/>
        <v>0</v>
      </c>
      <c r="H23" s="68">
        <f t="shared" si="2"/>
        <v>0</v>
      </c>
      <c r="I23" s="68">
        <f t="shared" si="3"/>
        <v>361.2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386</v>
      </c>
      <c r="E26" s="82"/>
      <c r="F26" s="67">
        <f t="shared" si="0"/>
        <v>386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386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342.9</v>
      </c>
      <c r="E27" s="82"/>
      <c r="F27" s="67">
        <f t="shared" si="0"/>
        <v>342.9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342.9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358.1</v>
      </c>
      <c r="E28" s="82"/>
      <c r="F28" s="67">
        <f t="shared" si="0"/>
        <v>358.1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358.1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380.4</v>
      </c>
      <c r="E29" s="82"/>
      <c r="F29" s="67">
        <f t="shared" si="0"/>
        <v>380.4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380.4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337.6</v>
      </c>
      <c r="E31" s="82"/>
      <c r="F31" s="67">
        <f t="shared" si="0"/>
        <v>337.6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337.6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340.6</v>
      </c>
      <c r="E32" s="82"/>
      <c r="F32" s="67">
        <f t="shared" si="0"/>
        <v>340.6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383</v>
      </c>
      <c r="E33" s="82"/>
      <c r="F33" s="67">
        <f t="shared" si="0"/>
        <v>383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360.4</v>
      </c>
      <c r="E41" s="82"/>
      <c r="F41" s="67">
        <f t="shared" si="0"/>
        <v>360.4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360.4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362.7</v>
      </c>
      <c r="E46" s="82"/>
      <c r="F46" s="67">
        <f t="shared" si="0"/>
        <v>362.7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362.7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327.5</v>
      </c>
      <c r="E52" s="82"/>
      <c r="F52" s="67">
        <f t="shared" si="0"/>
        <v>327.5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327.5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346.4</v>
      </c>
      <c r="E56" s="82"/>
      <c r="F56" s="67">
        <f t="shared" si="0"/>
        <v>346.4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346.4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377.5</v>
      </c>
      <c r="E57" s="82"/>
      <c r="F57" s="67">
        <f t="shared" si="0"/>
        <v>377.5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377.5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355.5</v>
      </c>
      <c r="E58" s="82"/>
      <c r="F58" s="67">
        <f t="shared" si="0"/>
        <v>355.5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355.5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343.5</v>
      </c>
      <c r="E59" s="82"/>
      <c r="F59" s="67">
        <f t="shared" si="0"/>
        <v>343.5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343.5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>
        <v>311.5</v>
      </c>
      <c r="E60" s="82"/>
      <c r="F60" s="67">
        <f t="shared" si="0"/>
        <v>311.5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311.5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304.7</v>
      </c>
      <c r="E62" s="82"/>
      <c r="F62" s="67">
        <f t="shared" si="0"/>
        <v>304.7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304.7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1158.4000000000001</v>
      </c>
      <c r="H76" s="68">
        <f>SUM(H16:H75)</f>
        <v>5</v>
      </c>
      <c r="I76" s="68">
        <f>LARGE(I16:I75,1)+LARGE(I16:I75,2)+LARGE(I16:I75,3)</f>
        <v>1093.5999999999999</v>
      </c>
      <c r="J76" s="68">
        <f>SUM(J16:J75)</f>
        <v>5</v>
      </c>
      <c r="K76" s="68">
        <f>LARGE(K16:K75,1)+LARGE(K16:K75,2)+LARGE(K16:K75,3)</f>
        <v>1124.5</v>
      </c>
      <c r="L76" s="68">
        <f>SUM(L16:L75)</f>
        <v>5</v>
      </c>
      <c r="M76" s="68">
        <f>LARGE(M16:M75,1)+LARGE(M16:M75,2)+LARGE(M16:M75,3)</f>
        <v>1061.2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360.4</v>
      </c>
      <c r="R76" s="68">
        <f>SUM(R16:R75)</f>
        <v>5</v>
      </c>
      <c r="S76" s="68">
        <f>LARGE(S16:S75,1)+LARGE(S16:S75,2)+LARGE(S16:S75,3)</f>
        <v>362.7</v>
      </c>
      <c r="T76" s="68">
        <f>SUM(T16:T75)</f>
        <v>5</v>
      </c>
      <c r="U76" s="68">
        <f>LARGE(U16:U75,1)+LARGE(U16:U75,2)+LARGE(U16:U75,3)</f>
        <v>327.5</v>
      </c>
      <c r="V76" s="68">
        <f>SUM(V16:V75)</f>
        <v>5</v>
      </c>
      <c r="W76" s="68">
        <f>LARGE(W16:W75,1)+LARGE(W16:W75,2)+LARGE(W16:W75,3)</f>
        <v>1079.4000000000001</v>
      </c>
      <c r="X76" s="68">
        <f>SUM(X16:X75)</f>
        <v>5</v>
      </c>
      <c r="Y76" s="68">
        <f>LARGE(Y16:Y75,1)+LARGE(Y16:Y75,2)+LARGE(Y16:Y75,3)</f>
        <v>304.7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D36" sqref="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1174.0999999999999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1165.4000000000001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1036.5999999999999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397.3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699.5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385.5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649.6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1067.5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631.20000000000005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392.5</v>
      </c>
      <c r="E16" s="82"/>
      <c r="F16" s="67">
        <f>IF(E16="x","0",D16)</f>
        <v>392.5</v>
      </c>
      <c r="G16" s="68">
        <f>IF(C16=$B$2,F16,0)</f>
        <v>392.5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381.3</v>
      </c>
      <c r="E17" s="82"/>
      <c r="F17" s="67">
        <f t="shared" ref="F17:F75" si="0">IF(E17="x","0",D17)</f>
        <v>381.3</v>
      </c>
      <c r="G17" s="68">
        <f t="shared" ref="G17:G75" si="1">IF(C17=$B$2,F17,0)</f>
        <v>381.3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400.3</v>
      </c>
      <c r="E18" s="82"/>
      <c r="F18" s="67">
        <f t="shared" si="0"/>
        <v>400.3</v>
      </c>
      <c r="G18" s="68">
        <f t="shared" si="1"/>
        <v>400.3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310.39999999999998</v>
      </c>
      <c r="E19" s="82"/>
      <c r="F19" s="67">
        <f t="shared" si="0"/>
        <v>310.39999999999998</v>
      </c>
      <c r="G19" s="68">
        <f t="shared" si="1"/>
        <v>310.39999999999998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307.89999999999998</v>
      </c>
      <c r="E20" s="82"/>
      <c r="F20" s="67">
        <f t="shared" si="0"/>
        <v>307.89999999999998</v>
      </c>
      <c r="G20" s="68">
        <f t="shared" si="1"/>
        <v>307.89999999999998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392.5</v>
      </c>
      <c r="E21" s="82"/>
      <c r="F21" s="67">
        <f t="shared" si="0"/>
        <v>392.5</v>
      </c>
      <c r="G21" s="68">
        <f t="shared" si="1"/>
        <v>0</v>
      </c>
      <c r="H21" s="68">
        <f t="shared" si="2"/>
        <v>0</v>
      </c>
      <c r="I21" s="68">
        <f t="shared" si="3"/>
        <v>392.5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352.6</v>
      </c>
      <c r="E22" s="82"/>
      <c r="F22" s="67">
        <f t="shared" si="0"/>
        <v>352.6</v>
      </c>
      <c r="G22" s="68">
        <f t="shared" si="1"/>
        <v>0</v>
      </c>
      <c r="H22" s="68">
        <f t="shared" si="2"/>
        <v>0</v>
      </c>
      <c r="I22" s="68">
        <f t="shared" si="3"/>
        <v>352.6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391.5</v>
      </c>
      <c r="E26" s="82"/>
      <c r="F26" s="67">
        <f t="shared" si="0"/>
        <v>391.5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391.5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337.8</v>
      </c>
      <c r="E27" s="82"/>
      <c r="F27" s="67">
        <f t="shared" si="0"/>
        <v>337.8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337.8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384.2</v>
      </c>
      <c r="E28" s="82"/>
      <c r="F28" s="67">
        <f t="shared" si="0"/>
        <v>384.2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384.2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389.7</v>
      </c>
      <c r="E29" s="82"/>
      <c r="F29" s="67">
        <f t="shared" si="0"/>
        <v>389.7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355.5</v>
      </c>
      <c r="E30" s="82"/>
      <c r="F30" s="67">
        <f t="shared" si="0"/>
        <v>355.5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355.5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312.3</v>
      </c>
      <c r="E31" s="82"/>
      <c r="F31" s="67">
        <f t="shared" si="0"/>
        <v>312.3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312.3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340.7</v>
      </c>
      <c r="E32" s="82"/>
      <c r="F32" s="67">
        <f t="shared" si="0"/>
        <v>340.7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340.7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383.6</v>
      </c>
      <c r="E33" s="82"/>
      <c r="F33" s="67">
        <f t="shared" si="0"/>
        <v>383.6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383.6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>
        <v>397.3</v>
      </c>
      <c r="E36" s="82"/>
      <c r="F36" s="67">
        <f t="shared" si="0"/>
        <v>397.3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397.3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371</v>
      </c>
      <c r="E41" s="82"/>
      <c r="F41" s="67">
        <f t="shared" si="0"/>
        <v>371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328.5</v>
      </c>
      <c r="E42" s="82"/>
      <c r="F42" s="67">
        <f t="shared" si="0"/>
        <v>328.5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328.5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385.5</v>
      </c>
      <c r="E46" s="82"/>
      <c r="F46" s="67">
        <f t="shared" si="0"/>
        <v>385.5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385.5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326</v>
      </c>
      <c r="E52" s="82"/>
      <c r="F52" s="67">
        <f t="shared" si="0"/>
        <v>326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326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323.60000000000002</v>
      </c>
      <c r="E53" s="82"/>
      <c r="F53" s="67">
        <f t="shared" si="0"/>
        <v>323.60000000000002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323.60000000000002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336</v>
      </c>
      <c r="E56" s="82"/>
      <c r="F56" s="67">
        <f t="shared" si="0"/>
        <v>336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336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389.8</v>
      </c>
      <c r="E57" s="82"/>
      <c r="F57" s="67">
        <f t="shared" si="0"/>
        <v>389.8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389.8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341.7</v>
      </c>
      <c r="E58" s="82"/>
      <c r="F58" s="67">
        <f t="shared" si="0"/>
        <v>341.7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341.7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331.8</v>
      </c>
      <c r="E59" s="82"/>
      <c r="F59" s="67">
        <f t="shared" si="0"/>
        <v>331.8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331.8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324</v>
      </c>
      <c r="E61" s="82"/>
      <c r="F61" s="67">
        <f t="shared" si="0"/>
        <v>324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324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307.2</v>
      </c>
      <c r="E62" s="82"/>
      <c r="F62" s="67">
        <f t="shared" si="0"/>
        <v>307.2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307.2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1174.0999999999999</v>
      </c>
      <c r="H76" s="68">
        <f>SUM(H16:H75)</f>
        <v>5</v>
      </c>
      <c r="I76" s="68">
        <f>LARGE(I16:I75,1)+LARGE(I16:I75,2)+LARGE(I16:I75,3)</f>
        <v>745.1</v>
      </c>
      <c r="J76" s="68">
        <f>SUM(J16:J75)</f>
        <v>5</v>
      </c>
      <c r="K76" s="68">
        <f>LARGE(K16:K75,1)+LARGE(K16:K75,2)+LARGE(K16:K75,3)</f>
        <v>1165.4000000000001</v>
      </c>
      <c r="L76" s="68">
        <f>SUM(L16:L75)</f>
        <v>5</v>
      </c>
      <c r="M76" s="68">
        <f>LARGE(M16:M75,1)+LARGE(M16:M75,2)+LARGE(M16:M75,3)</f>
        <v>1036.5999999999999</v>
      </c>
      <c r="N76" s="68">
        <f>SUM(N16:N75)</f>
        <v>5</v>
      </c>
      <c r="O76" s="68">
        <f>LARGE(O16:O75,1)+LARGE(O16:O75,2)+LARGE(O16:O75,3)</f>
        <v>397.3</v>
      </c>
      <c r="P76" s="68">
        <f>SUM(P16:P75)</f>
        <v>5</v>
      </c>
      <c r="Q76" s="68">
        <f>LARGE(Q16:Q75,1)+LARGE(Q16:Q75,2)+LARGE(Q16:Q75,3)</f>
        <v>699.5</v>
      </c>
      <c r="R76" s="68">
        <f>SUM(R16:R75)</f>
        <v>5</v>
      </c>
      <c r="S76" s="68">
        <f>LARGE(S16:S75,1)+LARGE(S16:S75,2)+LARGE(S16:S75,3)</f>
        <v>385.5</v>
      </c>
      <c r="T76" s="68">
        <f>SUM(T16:T75)</f>
        <v>5</v>
      </c>
      <c r="U76" s="68">
        <f>LARGE(U16:U75,1)+LARGE(U16:U75,2)+LARGE(U16:U75,3)</f>
        <v>649.6</v>
      </c>
      <c r="V76" s="68">
        <f>SUM(V16:V75)</f>
        <v>5</v>
      </c>
      <c r="W76" s="68">
        <f>LARGE(W16:W75,1)+LARGE(W16:W75,2)+LARGE(W16:W75,3)</f>
        <v>1067.5</v>
      </c>
      <c r="X76" s="68">
        <f>SUM(X16:X75)</f>
        <v>5</v>
      </c>
      <c r="Y76" s="68">
        <f>LARGE(Y16:Y75,1)+LARGE(Y16:Y75,2)+LARGE(Y16:Y75,3)</f>
        <v>631.20000000000005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4" workbookViewId="0">
      <selection activeCell="AG11" sqref="AG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1155.7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1088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690.4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1021.5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172</v>
      </c>
      <c r="AJ5" s="14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173</v>
      </c>
      <c r="AJ6" s="148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689.7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49" t="s">
        <v>174</v>
      </c>
      <c r="AJ7" s="150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375.5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669.90000000000009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1100.8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643.1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398.3</v>
      </c>
      <c r="E16" s="82"/>
      <c r="F16" s="67">
        <f>IF(E16="x","0",D16)</f>
        <v>398.3</v>
      </c>
      <c r="G16" s="68">
        <f>IF(C16=$B$2,F16,0)</f>
        <v>398.3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377.2</v>
      </c>
      <c r="E17" s="82"/>
      <c r="F17" s="67">
        <f t="shared" ref="F17:F75" si="0">IF(E17="x","0",D17)</f>
        <v>377.2</v>
      </c>
      <c r="G17" s="68">
        <f t="shared" ref="G17:G75" si="1">IF(C17=$B$2,F17,0)</f>
        <v>377.2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380.2</v>
      </c>
      <c r="E18" s="82"/>
      <c r="F18" s="67">
        <f t="shared" si="0"/>
        <v>380.2</v>
      </c>
      <c r="G18" s="68">
        <f t="shared" si="1"/>
        <v>380.2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329</v>
      </c>
      <c r="E19" s="82"/>
      <c r="F19" s="67">
        <f t="shared" si="0"/>
        <v>329</v>
      </c>
      <c r="G19" s="68">
        <f t="shared" si="1"/>
        <v>329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312.10000000000002</v>
      </c>
      <c r="E20" s="82"/>
      <c r="F20" s="67">
        <f t="shared" si="0"/>
        <v>312.10000000000002</v>
      </c>
      <c r="G20" s="68">
        <f t="shared" si="1"/>
        <v>312.10000000000002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404.2</v>
      </c>
      <c r="E21" s="82"/>
      <c r="F21" s="67">
        <f t="shared" si="0"/>
        <v>404.2</v>
      </c>
      <c r="G21" s="68">
        <f t="shared" si="1"/>
        <v>0</v>
      </c>
      <c r="H21" s="68">
        <f t="shared" si="2"/>
        <v>0</v>
      </c>
      <c r="I21" s="68">
        <f t="shared" si="3"/>
        <v>404.2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324.10000000000002</v>
      </c>
      <c r="E22" s="82"/>
      <c r="F22" s="67">
        <f t="shared" si="0"/>
        <v>324.10000000000002</v>
      </c>
      <c r="G22" s="68">
        <f t="shared" si="1"/>
        <v>0</v>
      </c>
      <c r="H22" s="68">
        <f t="shared" si="2"/>
        <v>0</v>
      </c>
      <c r="I22" s="68">
        <f t="shared" si="3"/>
        <v>324.10000000000002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359.7</v>
      </c>
      <c r="E23" s="82"/>
      <c r="F23" s="67">
        <f t="shared" si="0"/>
        <v>359.7</v>
      </c>
      <c r="G23" s="68">
        <f t="shared" si="1"/>
        <v>0</v>
      </c>
      <c r="H23" s="68">
        <f t="shared" si="2"/>
        <v>0</v>
      </c>
      <c r="I23" s="68">
        <f t="shared" si="3"/>
        <v>359.7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323.2</v>
      </c>
      <c r="E27" s="82"/>
      <c r="F27" s="67">
        <f t="shared" si="0"/>
        <v>323.2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323.2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367.2</v>
      </c>
      <c r="E28" s="82"/>
      <c r="F28" s="67">
        <f t="shared" si="0"/>
        <v>367.2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367.2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324.2</v>
      </c>
      <c r="E31" s="82"/>
      <c r="F31" s="67">
        <f t="shared" si="0"/>
        <v>324.2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324.2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321.10000000000002</v>
      </c>
      <c r="E32" s="82"/>
      <c r="F32" s="67">
        <f t="shared" si="0"/>
        <v>321.10000000000002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321.10000000000002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376.2</v>
      </c>
      <c r="E33" s="82"/>
      <c r="F33" s="67">
        <f t="shared" si="0"/>
        <v>376.2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376.2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361.1</v>
      </c>
      <c r="E41" s="82"/>
      <c r="F41" s="67">
        <f t="shared" si="0"/>
        <v>361.1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361.1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328.6</v>
      </c>
      <c r="E42" s="82"/>
      <c r="F42" s="67">
        <f t="shared" si="0"/>
        <v>328.6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328.6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375.5</v>
      </c>
      <c r="E46" s="82"/>
      <c r="F46" s="67">
        <f t="shared" si="0"/>
        <v>375.5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375.5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>
        <v>348.8</v>
      </c>
      <c r="E51" s="82"/>
      <c r="F51" s="67">
        <f t="shared" si="0"/>
        <v>348.8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348.8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321.10000000000002</v>
      </c>
      <c r="E52" s="82"/>
      <c r="F52" s="67">
        <f t="shared" si="0"/>
        <v>321.10000000000002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321.10000000000002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340.3</v>
      </c>
      <c r="E56" s="82"/>
      <c r="F56" s="67">
        <f t="shared" si="0"/>
        <v>340.3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340.3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395.6</v>
      </c>
      <c r="E57" s="82"/>
      <c r="F57" s="67">
        <f t="shared" si="0"/>
        <v>395.6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395.6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364.9</v>
      </c>
      <c r="E58" s="82"/>
      <c r="F58" s="67">
        <f t="shared" si="0"/>
        <v>364.9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364.9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332.1</v>
      </c>
      <c r="E59" s="82"/>
      <c r="F59" s="67">
        <f t="shared" si="0"/>
        <v>332.1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332.1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326.60000000000002</v>
      </c>
      <c r="E61" s="82"/>
      <c r="F61" s="67">
        <f t="shared" si="0"/>
        <v>326.60000000000002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326.60000000000002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316.5</v>
      </c>
      <c r="E62" s="82"/>
      <c r="F62" s="67">
        <f t="shared" si="0"/>
        <v>316.5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316.5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1155.7</v>
      </c>
      <c r="H76" s="68">
        <f>SUM(H16:H75)</f>
        <v>5</v>
      </c>
      <c r="I76" s="68">
        <f>LARGE(I16:I75,1)+LARGE(I16:I75,2)+LARGE(I16:I75,3)</f>
        <v>1088</v>
      </c>
      <c r="J76" s="68">
        <f>SUM(J16:J75)</f>
        <v>5</v>
      </c>
      <c r="K76" s="68">
        <f>LARGE(K16:K75,1)+LARGE(K16:K75,2)+LARGE(K16:K75,3)</f>
        <v>690.4</v>
      </c>
      <c r="L76" s="68">
        <f>SUM(L16:L75)</f>
        <v>5</v>
      </c>
      <c r="M76" s="68">
        <f>LARGE(M16:M75,1)+LARGE(M16:M75,2)+LARGE(M16:M75,3)</f>
        <v>1021.5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689.7</v>
      </c>
      <c r="R76" s="68">
        <f>SUM(R16:R75)</f>
        <v>5</v>
      </c>
      <c r="S76" s="68">
        <f>LARGE(S16:S75,1)+LARGE(S16:S75,2)+LARGE(S16:S75,3)</f>
        <v>375.5</v>
      </c>
      <c r="T76" s="68">
        <f>SUM(T16:T75)</f>
        <v>5</v>
      </c>
      <c r="U76" s="68">
        <f>LARGE(U16:U75,1)+LARGE(U16:U75,2)+LARGE(U16:U75,3)</f>
        <v>669.90000000000009</v>
      </c>
      <c r="V76" s="68">
        <f>SUM(V16:V75)</f>
        <v>5</v>
      </c>
      <c r="W76" s="68">
        <f>LARGE(W16:W75,1)+LARGE(W16:W75,2)+LARGE(W16:W75,3)</f>
        <v>1100.8</v>
      </c>
      <c r="X76" s="68">
        <f>SUM(X16:X75)</f>
        <v>5</v>
      </c>
      <c r="Y76" s="68">
        <f>LARGE(Y16:Y75,1)+LARGE(Y16:Y75,2)+LARGE(Y16:Y75,3)</f>
        <v>643.1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D63" sqref="D6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Rastdorf</v>
      </c>
      <c r="D2" s="72">
        <f>G76</f>
        <v>1160.9000000000001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751.90000000000009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1134.4000000000001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681.40000000000009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4" t="s">
        <v>59</v>
      </c>
      <c r="AJ7" s="175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379.9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975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1100.5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626.20000000000005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390.9</v>
      </c>
      <c r="E16" s="82"/>
      <c r="F16" s="67">
        <f>IF(E16="x","0",D16)</f>
        <v>390.9</v>
      </c>
      <c r="G16" s="68">
        <f>IF(C16=$B$2,F16,0)</f>
        <v>390.9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378.6</v>
      </c>
      <c r="E17" s="82"/>
      <c r="F17" s="67">
        <f t="shared" ref="F17:F75" si="0">IF(E17="x","0",D17)</f>
        <v>378.6</v>
      </c>
      <c r="G17" s="68">
        <f t="shared" ref="G17:G75" si="1">IF(C17=$B$2,F17,0)</f>
        <v>378.6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391.4</v>
      </c>
      <c r="E18" s="82"/>
      <c r="F18" s="67">
        <f t="shared" si="0"/>
        <v>391.4</v>
      </c>
      <c r="G18" s="68">
        <f t="shared" si="1"/>
        <v>391.4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334.3</v>
      </c>
      <c r="E19" s="82"/>
      <c r="F19" s="67">
        <f t="shared" si="0"/>
        <v>334.3</v>
      </c>
      <c r="G19" s="68">
        <f t="shared" si="1"/>
        <v>334.3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396.8</v>
      </c>
      <c r="E21" s="82"/>
      <c r="F21" s="67">
        <f t="shared" si="0"/>
        <v>396.8</v>
      </c>
      <c r="G21" s="68">
        <f t="shared" si="1"/>
        <v>0</v>
      </c>
      <c r="H21" s="68">
        <f t="shared" si="2"/>
        <v>0</v>
      </c>
      <c r="I21" s="68">
        <f t="shared" si="3"/>
        <v>396.8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355.1</v>
      </c>
      <c r="E22" s="82"/>
      <c r="F22" s="67">
        <f t="shared" si="0"/>
        <v>355.1</v>
      </c>
      <c r="G22" s="68">
        <f t="shared" si="1"/>
        <v>0</v>
      </c>
      <c r="H22" s="68">
        <f t="shared" si="2"/>
        <v>0</v>
      </c>
      <c r="I22" s="68">
        <f t="shared" si="3"/>
        <v>355.1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391</v>
      </c>
      <c r="E26" s="82"/>
      <c r="F26" s="67">
        <f t="shared" si="0"/>
        <v>391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358.4</v>
      </c>
      <c r="E27" s="82" t="s">
        <v>175</v>
      </c>
      <c r="F27" s="67" t="str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 t="str">
        <f t="shared" si="5"/>
        <v>0</v>
      </c>
      <c r="L27" s="68">
        <f t="shared" si="6"/>
        <v>0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367.4</v>
      </c>
      <c r="E28" s="82"/>
      <c r="F28" s="67">
        <f t="shared" si="0"/>
        <v>367.4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367.4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376</v>
      </c>
      <c r="E29" s="82"/>
      <c r="F29" s="67">
        <f t="shared" si="0"/>
        <v>376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376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360.9</v>
      </c>
      <c r="E30" s="82"/>
      <c r="F30" s="67">
        <f t="shared" si="0"/>
        <v>360.9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360.9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305.10000000000002</v>
      </c>
      <c r="E31" s="82"/>
      <c r="F31" s="67">
        <f t="shared" si="0"/>
        <v>305.10000000000002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305.10000000000002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341.3</v>
      </c>
      <c r="E32" s="82"/>
      <c r="F32" s="67">
        <f t="shared" si="0"/>
        <v>341.3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341.3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385.6</v>
      </c>
      <c r="E33" s="82"/>
      <c r="F33" s="67">
        <f t="shared" si="0"/>
        <v>385.6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385.6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369.1</v>
      </c>
      <c r="E41" s="82"/>
      <c r="F41" s="67">
        <f t="shared" si="0"/>
        <v>369.1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369.1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312.3</v>
      </c>
      <c r="E42" s="82"/>
      <c r="F42" s="67">
        <f t="shared" si="0"/>
        <v>312.3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312.3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379.9</v>
      </c>
      <c r="E46" s="82"/>
      <c r="F46" s="67">
        <f t="shared" si="0"/>
        <v>379.9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379.9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>
        <v>336</v>
      </c>
      <c r="E51" s="82"/>
      <c r="F51" s="67">
        <f t="shared" si="0"/>
        <v>336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336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301.60000000000002</v>
      </c>
      <c r="E52" s="82"/>
      <c r="F52" s="67">
        <f t="shared" si="0"/>
        <v>301.60000000000002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301.60000000000002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337.4</v>
      </c>
      <c r="E53" s="82"/>
      <c r="F53" s="67">
        <f t="shared" si="0"/>
        <v>337.4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337.4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351</v>
      </c>
      <c r="E56" s="82"/>
      <c r="F56" s="67">
        <f t="shared" si="0"/>
        <v>351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351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386</v>
      </c>
      <c r="E57" s="82"/>
      <c r="F57" s="67">
        <f t="shared" si="0"/>
        <v>386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386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359.3</v>
      </c>
      <c r="E58" s="82"/>
      <c r="F58" s="67">
        <f t="shared" si="0"/>
        <v>359.3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359.3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355.2</v>
      </c>
      <c r="E59" s="82"/>
      <c r="F59" s="67">
        <f t="shared" si="0"/>
        <v>355.2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355.2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322.60000000000002</v>
      </c>
      <c r="E61" s="82"/>
      <c r="F61" s="67">
        <f t="shared" si="0"/>
        <v>322.60000000000002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322.60000000000002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303.60000000000002</v>
      </c>
      <c r="E62" s="82"/>
      <c r="F62" s="67">
        <f t="shared" si="0"/>
        <v>303.60000000000002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303.60000000000002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1160.9000000000001</v>
      </c>
      <c r="H76" s="68">
        <f>SUM(H16:H75)</f>
        <v>5</v>
      </c>
      <c r="I76" s="68">
        <f>LARGE(I16:I75,1)+LARGE(I16:I75,2)+LARGE(I16:I75,3)</f>
        <v>751.90000000000009</v>
      </c>
      <c r="J76" s="68">
        <f>SUM(J16:J75)</f>
        <v>5</v>
      </c>
      <c r="K76" s="68">
        <f>LARGE(K16:K75,1)+LARGE(K16:K75,2)+LARGE(K16:K75,3)</f>
        <v>1134.4000000000001</v>
      </c>
      <c r="L76" s="68">
        <f>SUM(L16:L75)</f>
        <v>4</v>
      </c>
      <c r="M76" s="68">
        <f>LARGE(M16:M75,1)+LARGE(M16:M75,2)+LARGE(M16:M75,3)</f>
        <v>1032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681.40000000000009</v>
      </c>
      <c r="R76" s="68">
        <f>SUM(R16:R75)</f>
        <v>5</v>
      </c>
      <c r="S76" s="68">
        <f>LARGE(S16:S75,1)+LARGE(S16:S75,2)+LARGE(S16:S75,3)</f>
        <v>379.9</v>
      </c>
      <c r="T76" s="68">
        <f>SUM(T16:T75)</f>
        <v>5</v>
      </c>
      <c r="U76" s="68">
        <f>LARGE(U16:U75,1)+LARGE(U16:U75,2)+LARGE(U16:U75,3)</f>
        <v>975</v>
      </c>
      <c r="V76" s="68">
        <f>SUM(V16:V75)</f>
        <v>5</v>
      </c>
      <c r="W76" s="68">
        <f>LARGE(W16:W75,1)+LARGE(W16:W75,2)+LARGE(W16:W75,3)</f>
        <v>1100.5</v>
      </c>
      <c r="X76" s="68">
        <f>SUM(X16:X75)</f>
        <v>5</v>
      </c>
      <c r="Y76" s="68">
        <f>LARGE(Y16:Y75,1)+LARGE(Y16:Y75,2)+LARGE(Y16:Y75,3)</f>
        <v>626.20000000000005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2026-03-21T16:07:35Z</cp:lastPrinted>
  <dcterms:created xsi:type="dcterms:W3CDTF">2010-11-23T11:44:38Z</dcterms:created>
  <dcterms:modified xsi:type="dcterms:W3CDTF">2026-04-24T14:41:00Z</dcterms:modified>
</cp:coreProperties>
</file>