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2.WK\"/>
    </mc:Choice>
  </mc:AlternateContent>
  <xr:revisionPtr revIDLastSave="0" documentId="13_ncr:1_{0899E8CD-4F29-4FE0-97FC-3A9CA8CB149D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G84" i="1" s="1"/>
  <c r="F15" i="17"/>
  <c r="F75" i="17" s="1"/>
  <c r="H84" i="1" s="1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3" i="18"/>
  <c r="C28" i="18"/>
  <c r="C15" i="18"/>
  <c r="C8" i="18"/>
  <c r="C27" i="18"/>
  <c r="C11" i="18"/>
  <c r="C9" i="18"/>
  <c r="C25" i="18"/>
  <c r="C29" i="18"/>
  <c r="C5" i="18"/>
  <c r="C23" i="18"/>
  <c r="C21" i="18"/>
  <c r="C20" i="18"/>
  <c r="C16" i="18"/>
  <c r="C26" i="18"/>
  <c r="C18" i="18"/>
  <c r="C13" i="18"/>
  <c r="C4" i="18"/>
  <c r="C12" i="18"/>
  <c r="C33" i="18"/>
  <c r="C24" i="18"/>
  <c r="C22" i="18"/>
  <c r="C19" i="18"/>
  <c r="C6" i="18"/>
  <c r="C7" i="18"/>
  <c r="C14" i="18"/>
  <c r="C31" i="18"/>
  <c r="C32" i="18"/>
  <c r="C30" i="18"/>
  <c r="C17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2" i="18"/>
  <c r="C57" i="18"/>
  <c r="D78" i="1" s="1"/>
  <c r="C58" i="18"/>
  <c r="D79" i="1" s="1"/>
  <c r="C59" i="18"/>
  <c r="D80" i="1" s="1"/>
  <c r="C60" i="18"/>
  <c r="D81" i="1" s="1"/>
  <c r="C61" i="18"/>
  <c r="D82" i="1" s="1"/>
  <c r="C10" i="18"/>
  <c r="B6" i="18"/>
  <c r="B1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2" i="2"/>
  <c r="Z52" i="2"/>
  <c r="AA52" i="2"/>
  <c r="W53" i="2"/>
  <c r="X53" i="2"/>
  <c r="Y53" i="2"/>
  <c r="V54" i="2"/>
  <c r="X54" i="2"/>
  <c r="T55" i="2"/>
  <c r="V55" i="2"/>
  <c r="W55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M52" i="2"/>
  <c r="O52" i="2"/>
  <c r="P52" i="2"/>
  <c r="Q53" i="2"/>
  <c r="R53" i="2"/>
  <c r="L54" i="2"/>
  <c r="M55" i="2"/>
  <c r="N55" i="2"/>
  <c r="P55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52" i="2"/>
  <c r="K53" i="2"/>
  <c r="K54" i="2"/>
  <c r="K60" i="2"/>
  <c r="K61" i="2"/>
  <c r="K62" i="2"/>
  <c r="K71" i="2"/>
  <c r="K74" i="2"/>
  <c r="K75" i="2"/>
  <c r="J55" i="2"/>
  <c r="J58" i="2"/>
  <c r="J59" i="2"/>
  <c r="J63" i="2"/>
  <c r="J71" i="2"/>
  <c r="I54" i="2"/>
  <c r="I55" i="2"/>
  <c r="I62" i="2"/>
  <c r="I63" i="2"/>
  <c r="I75" i="2"/>
  <c r="H52" i="2"/>
  <c r="H53" i="2"/>
  <c r="H59" i="2"/>
  <c r="H60" i="2"/>
  <c r="H61" i="2"/>
  <c r="H74" i="2"/>
  <c r="G54" i="2"/>
  <c r="G58" i="2"/>
  <c r="G62" i="2"/>
  <c r="G71" i="2"/>
  <c r="G75" i="2"/>
  <c r="F52" i="2"/>
  <c r="F53" i="2"/>
  <c r="F54" i="2"/>
  <c r="U54" i="2" s="1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C54" i="2"/>
  <c r="C53" i="2"/>
  <c r="C52" i="2"/>
  <c r="C51" i="2"/>
  <c r="C50" i="2"/>
  <c r="C49" i="2"/>
  <c r="B35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5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X24" i="2" l="1"/>
  <c r="B12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7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26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C52" i="25"/>
  <c r="Y52" i="2"/>
  <c r="N52" i="2"/>
  <c r="C52" i="23"/>
  <c r="C52" i="6"/>
  <c r="C52" i="24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14" i="18"/>
  <c r="C53" i="27"/>
  <c r="C53" i="28"/>
  <c r="O53" i="28" s="1"/>
  <c r="C53" i="31"/>
  <c r="C53" i="25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21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3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23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C55" i="29"/>
  <c r="C55" i="26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24" i="18"/>
  <c r="C39" i="32"/>
  <c r="C39" i="31"/>
  <c r="AC39" i="31" s="1"/>
  <c r="C39" i="25"/>
  <c r="X39" i="25" s="1"/>
  <c r="B28" i="18"/>
  <c r="AD48" i="2"/>
  <c r="C48" i="32"/>
  <c r="S48" i="32" s="1"/>
  <c r="C48" i="30"/>
  <c r="C48" i="31"/>
  <c r="C48" i="26"/>
  <c r="C48" i="27"/>
  <c r="C48" i="23"/>
  <c r="C48" i="24"/>
  <c r="B34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4" i="18"/>
  <c r="AL46" i="29"/>
  <c r="AK46" i="29"/>
  <c r="B10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1" i="18"/>
  <c r="C43" i="23"/>
  <c r="C51" i="27"/>
  <c r="C51" i="26"/>
  <c r="C51" i="28"/>
  <c r="AD51" i="28" s="1"/>
  <c r="C51" i="31"/>
  <c r="C51" i="25"/>
  <c r="C51" i="24"/>
  <c r="C51" i="23"/>
  <c r="C51" i="32"/>
  <c r="S51" i="32" s="1"/>
  <c r="C51" i="29"/>
  <c r="B37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S65" i="2"/>
  <c r="AA65" i="2"/>
  <c r="Q65" i="2"/>
  <c r="Y50" i="2"/>
  <c r="C50" i="32"/>
  <c r="C50" i="29"/>
  <c r="C50" i="26"/>
  <c r="C50" i="27"/>
  <c r="C50" i="28"/>
  <c r="C50" i="25"/>
  <c r="B36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3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33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30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N84" i="1" s="1"/>
  <c r="AK22" i="23"/>
  <c r="AL22" i="23"/>
  <c r="AK20" i="25"/>
  <c r="AL20" i="25"/>
  <c r="AK41" i="27"/>
  <c r="AL41" i="27"/>
  <c r="AM41" i="27" s="1"/>
  <c r="AL32" i="32"/>
  <c r="AK32" i="32"/>
  <c r="AM32" i="32" s="1"/>
  <c r="AM25" i="23"/>
  <c r="AL50" i="24"/>
  <c r="AK50" i="24"/>
  <c r="AL47" i="26"/>
  <c r="AK47" i="26"/>
  <c r="AL25" i="23"/>
  <c r="P52" i="24"/>
  <c r="AL48" i="24"/>
  <c r="AK48" i="24"/>
  <c r="S41" i="25"/>
  <c r="AL16" i="25"/>
  <c r="AK16" i="25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R55" i="26"/>
  <c r="K47" i="29"/>
  <c r="AM22" i="31"/>
  <c r="T74" i="32"/>
  <c r="W51" i="24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F84" i="1" s="1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O55" i="32"/>
  <c r="B19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22" i="18"/>
  <c r="C40" i="24"/>
  <c r="Y40" i="24" s="1"/>
  <c r="C39" i="27"/>
  <c r="N37" i="29"/>
  <c r="J35" i="23"/>
  <c r="N33" i="29"/>
  <c r="M31" i="32"/>
  <c r="C31" i="25"/>
  <c r="N31" i="25" s="1"/>
  <c r="AC31" i="32"/>
  <c r="B18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3" i="18"/>
  <c r="B16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20" i="18"/>
  <c r="C27" i="23"/>
  <c r="V27" i="23" s="1"/>
  <c r="C28" i="25"/>
  <c r="M28" i="25" s="1"/>
  <c r="C26" i="32"/>
  <c r="AD26" i="32" s="1"/>
  <c r="T28" i="32"/>
  <c r="B29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25" i="18"/>
  <c r="C23" i="25"/>
  <c r="C21" i="26"/>
  <c r="C24" i="24"/>
  <c r="Y24" i="24" s="1"/>
  <c r="C23" i="30"/>
  <c r="Z23" i="30" s="1"/>
  <c r="C24" i="29"/>
  <c r="Y24" i="29" s="1"/>
  <c r="C21" i="30"/>
  <c r="B8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25" i="18"/>
  <c r="C24" i="23"/>
  <c r="O24" i="23" s="1"/>
  <c r="C24" i="26"/>
  <c r="AC24" i="26" s="1"/>
  <c r="C24" i="27"/>
  <c r="X24" i="27" s="1"/>
  <c r="I37" i="27"/>
  <c r="I40" i="27"/>
  <c r="B9" i="18"/>
  <c r="C22" i="26"/>
  <c r="Y22" i="26" s="1"/>
  <c r="C22" i="28"/>
  <c r="X22" i="28" s="1"/>
  <c r="C23" i="29"/>
  <c r="L23" i="29" s="1"/>
  <c r="C21" i="31"/>
  <c r="O21" i="31" s="1"/>
  <c r="C25" i="32"/>
  <c r="AA25" i="32" s="1"/>
  <c r="B11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27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G51" i="24"/>
  <c r="G52" i="31"/>
  <c r="C17" i="32"/>
  <c r="T17" i="32" s="1"/>
  <c r="B15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K51" i="32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20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27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35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C72" i="1"/>
  <c r="D74" i="1"/>
  <c r="D70" i="1"/>
  <c r="D66" i="1"/>
  <c r="D62" i="1"/>
  <c r="M20" i="27"/>
  <c r="V48" i="27"/>
  <c r="AK19" i="27"/>
  <c r="AM19" i="27" s="1"/>
  <c r="AL29" i="27"/>
  <c r="AM29" i="27" s="1"/>
  <c r="AK42" i="27"/>
  <c r="AL47" i="27"/>
  <c r="AM26" i="23"/>
  <c r="P16" i="23"/>
  <c r="J23" i="23"/>
  <c r="E15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2" i="18"/>
  <c r="AB16" i="32"/>
  <c r="C69" i="6"/>
  <c r="T69" i="6" s="1"/>
  <c r="E2" i="18"/>
  <c r="N52" i="18"/>
  <c r="AD69" i="2"/>
  <c r="AB16" i="30"/>
  <c r="N35" i="18"/>
  <c r="G58" i="18"/>
  <c r="H79" i="1" s="1"/>
  <c r="G52" i="18"/>
  <c r="H73" i="1" s="1"/>
  <c r="G45" i="18"/>
  <c r="G37" i="18"/>
  <c r="G14" i="18"/>
  <c r="G4" i="18"/>
  <c r="O68" i="2"/>
  <c r="U69" i="2"/>
  <c r="C68" i="1"/>
  <c r="C64" i="1"/>
  <c r="AB17" i="29"/>
  <c r="G2" i="18"/>
  <c r="F52" i="18"/>
  <c r="H41" i="18"/>
  <c r="H17" i="18"/>
  <c r="H22" i="18"/>
  <c r="H16" i="18"/>
  <c r="H11" i="18"/>
  <c r="O48" i="18"/>
  <c r="N6" i="18"/>
  <c r="G5" i="18"/>
  <c r="G55" i="18"/>
  <c r="H76" i="1" s="1"/>
  <c r="G49" i="18"/>
  <c r="G41" i="18"/>
  <c r="G17" i="18"/>
  <c r="G22" i="18"/>
  <c r="G16" i="18"/>
  <c r="G11" i="18"/>
  <c r="N18" i="18"/>
  <c r="J68" i="2"/>
  <c r="B56" i="18"/>
  <c r="N57" i="18"/>
  <c r="N78" i="1" s="1"/>
  <c r="AB17" i="30"/>
  <c r="AA20" i="30"/>
  <c r="AB43" i="30"/>
  <c r="G54" i="18"/>
  <c r="G46" i="18"/>
  <c r="H37" i="18"/>
  <c r="H14" i="18"/>
  <c r="H4" i="18"/>
  <c r="H5" i="18"/>
  <c r="G3" i="18"/>
  <c r="N43" i="18"/>
  <c r="N2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L3" i="18"/>
  <c r="L23" i="18"/>
  <c r="L12" i="18"/>
  <c r="L31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18" i="18"/>
  <c r="AA70" i="2"/>
  <c r="G70" i="2"/>
  <c r="R70" i="2"/>
  <c r="M70" i="2"/>
  <c r="L69" i="2"/>
  <c r="P66" i="2"/>
  <c r="Z70" i="2"/>
  <c r="U70" i="2"/>
  <c r="AB66" i="2"/>
  <c r="W66" i="2"/>
  <c r="C66" i="1"/>
  <c r="C62" i="1"/>
  <c r="B2" i="18"/>
  <c r="D76" i="1"/>
  <c r="D72" i="1"/>
  <c r="D68" i="1"/>
  <c r="D64" i="1"/>
  <c r="D60" i="1"/>
  <c r="AA53" i="6"/>
  <c r="AA52" i="6"/>
  <c r="C66" i="23"/>
  <c r="F57" i="18"/>
  <c r="G78" i="1" s="1"/>
  <c r="F56" i="18"/>
  <c r="F8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6" i="18"/>
  <c r="M25" i="18"/>
  <c r="AB20" i="29"/>
  <c r="G10" i="18"/>
  <c r="G56" i="18"/>
  <c r="H77" i="1" s="1"/>
  <c r="G51" i="18"/>
  <c r="H72" i="1" s="1"/>
  <c r="H47" i="18"/>
  <c r="H43" i="18"/>
  <c r="H39" i="18"/>
  <c r="H35" i="18"/>
  <c r="H32" i="18"/>
  <c r="H6" i="18"/>
  <c r="H33" i="18"/>
  <c r="H18" i="18"/>
  <c r="H21" i="18"/>
  <c r="H25" i="18"/>
  <c r="O50" i="18"/>
  <c r="O40" i="18"/>
  <c r="O30" i="18"/>
  <c r="O24" i="18"/>
  <c r="O20" i="18"/>
  <c r="AB75" i="32"/>
  <c r="G60" i="18"/>
  <c r="H81" i="1" s="1"/>
  <c r="G53" i="18"/>
  <c r="H74" i="1" s="1"/>
  <c r="G50" i="18"/>
  <c r="H71" i="1" s="1"/>
  <c r="G43" i="18"/>
  <c r="G39" i="18"/>
  <c r="G35" i="18"/>
  <c r="G32" i="18"/>
  <c r="G6" i="18"/>
  <c r="G33" i="18"/>
  <c r="G18" i="18"/>
  <c r="G21" i="18"/>
  <c r="E8" i="18"/>
  <c r="C69" i="1"/>
  <c r="C65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55" i="18"/>
  <c r="W69" i="6"/>
  <c r="AA34" i="24"/>
  <c r="AA44" i="24"/>
  <c r="P2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28" i="18"/>
  <c r="P8" i="18"/>
  <c r="P10" i="18"/>
  <c r="P3" i="18"/>
  <c r="P11" i="18"/>
  <c r="P25" i="18"/>
  <c r="P5" i="18"/>
  <c r="P21" i="18"/>
  <c r="P16" i="18"/>
  <c r="P18" i="18"/>
  <c r="P4" i="18"/>
  <c r="P33" i="18"/>
  <c r="P22" i="18"/>
  <c r="P6" i="18"/>
  <c r="P14" i="18"/>
  <c r="P32" i="18"/>
  <c r="P17" i="18"/>
  <c r="P35" i="18"/>
  <c r="P37" i="18"/>
  <c r="P39" i="18"/>
  <c r="P41" i="18"/>
  <c r="P43" i="18"/>
  <c r="P50" i="18"/>
  <c r="P51" i="18"/>
  <c r="P9" i="18"/>
  <c r="P23" i="18"/>
  <c r="P26" i="18"/>
  <c r="P12" i="18"/>
  <c r="P19" i="18"/>
  <c r="P31" i="18"/>
  <c r="P34" i="18"/>
  <c r="P38" i="18"/>
  <c r="P42" i="18"/>
  <c r="P44" i="18"/>
  <c r="P45" i="18"/>
  <c r="P52" i="18"/>
  <c r="P53" i="18"/>
  <c r="P47" i="18"/>
  <c r="P54" i="18"/>
  <c r="P15" i="18"/>
  <c r="P29" i="18"/>
  <c r="P13" i="18"/>
  <c r="P7" i="18"/>
  <c r="P36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5" i="18"/>
  <c r="F28" i="18"/>
  <c r="F11" i="18"/>
  <c r="F9" i="18"/>
  <c r="F25" i="18"/>
  <c r="F29" i="18"/>
  <c r="F5" i="18"/>
  <c r="F23" i="18"/>
  <c r="F21" i="18"/>
  <c r="F20" i="18"/>
  <c r="F16" i="18"/>
  <c r="F26" i="18"/>
  <c r="F18" i="18"/>
  <c r="F13" i="18"/>
  <c r="F4" i="18"/>
  <c r="F12" i="18"/>
  <c r="F33" i="18"/>
  <c r="F24" i="18"/>
  <c r="F22" i="18"/>
  <c r="F19" i="18"/>
  <c r="F6" i="18"/>
  <c r="F7" i="18"/>
  <c r="F14" i="18"/>
  <c r="F31" i="18"/>
  <c r="F32" i="18"/>
  <c r="F30" i="18"/>
  <c r="F17" i="18"/>
  <c r="F34" i="18"/>
  <c r="F35" i="18"/>
  <c r="F36" i="18"/>
  <c r="F37" i="18"/>
  <c r="F38" i="18"/>
  <c r="F39" i="18"/>
  <c r="F40" i="18"/>
  <c r="F41" i="18"/>
  <c r="F42" i="18"/>
  <c r="F43" i="18"/>
  <c r="F44" i="18"/>
  <c r="F27" i="18"/>
  <c r="F47" i="18"/>
  <c r="AB44" i="24"/>
  <c r="F46" i="18"/>
  <c r="F2" i="18"/>
  <c r="F58" i="18"/>
  <c r="G79" i="1" s="1"/>
  <c r="F60" i="18"/>
  <c r="G81" i="1" s="1"/>
  <c r="F3" i="18"/>
  <c r="F45" i="18"/>
  <c r="F55" i="18"/>
  <c r="F53" i="18"/>
  <c r="F51" i="18"/>
  <c r="G72" i="1" s="1"/>
  <c r="F49" i="18"/>
  <c r="G70" i="1" s="1"/>
  <c r="P40" i="18"/>
  <c r="P27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" i="18"/>
  <c r="Q15" i="18"/>
  <c r="Q28" i="18"/>
  <c r="Q27" i="18"/>
  <c r="Q9" i="18"/>
  <c r="Q29" i="18"/>
  <c r="Q23" i="18"/>
  <c r="Q20" i="18"/>
  <c r="Q26" i="18"/>
  <c r="Q13" i="18"/>
  <c r="Q12" i="18"/>
  <c r="Q24" i="18"/>
  <c r="Q19" i="18"/>
  <c r="Q7" i="18"/>
  <c r="Q31" i="18"/>
  <c r="Q30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8" i="18"/>
  <c r="Q25" i="18"/>
  <c r="Q21" i="18"/>
  <c r="Q18" i="18"/>
  <c r="Q33" i="18"/>
  <c r="Q6" i="18"/>
  <c r="Q32" i="18"/>
  <c r="Q35" i="18"/>
  <c r="Q39" i="18"/>
  <c r="Q49" i="18"/>
  <c r="Q61" i="18"/>
  <c r="Q82" i="1" s="1"/>
  <c r="Q43" i="18"/>
  <c r="Q51" i="18"/>
  <c r="Q57" i="18"/>
  <c r="Q78" i="1" s="1"/>
  <c r="Q10" i="18"/>
  <c r="Q11" i="18"/>
  <c r="Q16" i="18"/>
  <c r="Q22" i="18"/>
  <c r="Q17" i="18"/>
  <c r="Q41" i="18"/>
  <c r="Q45" i="18"/>
  <c r="AA51" i="32"/>
  <c r="AB48" i="32"/>
  <c r="AA40" i="32"/>
  <c r="AB34" i="32"/>
  <c r="AA19" i="32"/>
  <c r="AA16" i="32"/>
  <c r="Q47" i="18"/>
  <c r="AB21" i="32"/>
  <c r="Q5" i="18"/>
  <c r="Q4" i="18"/>
  <c r="Q14" i="18"/>
  <c r="Q37" i="18"/>
  <c r="Q53" i="18"/>
  <c r="AB17" i="32"/>
  <c r="AB28" i="32"/>
  <c r="AB33" i="32"/>
  <c r="F10" i="18"/>
  <c r="F59" i="18"/>
  <c r="G80" i="1" s="1"/>
  <c r="F48" i="18"/>
  <c r="P48" i="18"/>
  <c r="P30" i="18"/>
  <c r="AB16" i="23"/>
  <c r="AA52" i="24"/>
  <c r="AB38" i="25"/>
  <c r="G8" i="18"/>
  <c r="G15" i="18"/>
  <c r="H3" i="18"/>
  <c r="H28" i="18"/>
  <c r="H15" i="18"/>
  <c r="H8" i="18"/>
  <c r="H27" i="18"/>
  <c r="AA27" i="26"/>
  <c r="AB27" i="26"/>
  <c r="AB35" i="26"/>
  <c r="AB46" i="27"/>
  <c r="L28" i="18"/>
  <c r="L8" i="18"/>
  <c r="L10" i="18"/>
  <c r="L15" i="18"/>
  <c r="L11" i="18"/>
  <c r="L25" i="18"/>
  <c r="L5" i="18"/>
  <c r="L21" i="18"/>
  <c r="L16" i="18"/>
  <c r="L18" i="18"/>
  <c r="L4" i="18"/>
  <c r="L33" i="18"/>
  <c r="L22" i="18"/>
  <c r="L6" i="18"/>
  <c r="L14" i="18"/>
  <c r="L32" i="18"/>
  <c r="L17" i="18"/>
  <c r="L35" i="18"/>
  <c r="L37" i="18"/>
  <c r="L39" i="18"/>
  <c r="L41" i="18"/>
  <c r="L62" i="1" s="1"/>
  <c r="L43" i="18"/>
  <c r="L48" i="18"/>
  <c r="L49" i="18"/>
  <c r="L56" i="18"/>
  <c r="L27" i="18"/>
  <c r="L29" i="18"/>
  <c r="L20" i="18"/>
  <c r="L13" i="18"/>
  <c r="L24" i="18"/>
  <c r="L7" i="18"/>
  <c r="L30" i="18"/>
  <c r="L36" i="18"/>
  <c r="L40" i="18"/>
  <c r="L50" i="18"/>
  <c r="L51" i="18"/>
  <c r="L72" i="1" s="1"/>
  <c r="M3" i="18"/>
  <c r="M15" i="18"/>
  <c r="M8" i="18"/>
  <c r="M27" i="18"/>
  <c r="M9" i="18"/>
  <c r="M29" i="18"/>
  <c r="M23" i="18"/>
  <c r="M20" i="18"/>
  <c r="M26" i="18"/>
  <c r="M13" i="18"/>
  <c r="M12" i="18"/>
  <c r="M24" i="18"/>
  <c r="M19" i="18"/>
  <c r="M7" i="18"/>
  <c r="M31" i="18"/>
  <c r="M30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28" i="18"/>
  <c r="M11" i="18"/>
  <c r="M5" i="18"/>
  <c r="M16" i="18"/>
  <c r="M4" i="18"/>
  <c r="M22" i="18"/>
  <c r="M14" i="18"/>
  <c r="M17" i="18"/>
  <c r="M37" i="18"/>
  <c r="M41" i="18"/>
  <c r="M47" i="18"/>
  <c r="M55" i="18"/>
  <c r="M57" i="18"/>
  <c r="M78" i="1" s="1"/>
  <c r="M10" i="18"/>
  <c r="M49" i="18"/>
  <c r="AA22" i="28"/>
  <c r="AB27" i="28"/>
  <c r="N3" i="18"/>
  <c r="N15" i="18"/>
  <c r="N8" i="18"/>
  <c r="N27" i="18"/>
  <c r="N9" i="18"/>
  <c r="N29" i="18"/>
  <c r="N23" i="18"/>
  <c r="N20" i="18"/>
  <c r="N26" i="18"/>
  <c r="N13" i="18"/>
  <c r="N12" i="18"/>
  <c r="N24" i="18"/>
  <c r="N19" i="18"/>
  <c r="N7" i="18"/>
  <c r="N31" i="18"/>
  <c r="N30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28" i="18"/>
  <c r="N11" i="18"/>
  <c r="N5" i="18"/>
  <c r="N16" i="18"/>
  <c r="N4" i="18"/>
  <c r="N22" i="18"/>
  <c r="N14" i="18"/>
  <c r="N17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10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30" i="18"/>
  <c r="H31" i="18"/>
  <c r="H7" i="18"/>
  <c r="H19" i="18"/>
  <c r="H24" i="18"/>
  <c r="H12" i="18"/>
  <c r="H13" i="18"/>
  <c r="H26" i="18"/>
  <c r="H20" i="18"/>
  <c r="H23" i="18"/>
  <c r="H29" i="18"/>
  <c r="H9" i="18"/>
  <c r="G27" i="18"/>
  <c r="N10" i="18"/>
  <c r="L55" i="18"/>
  <c r="M53" i="18"/>
  <c r="N51" i="18"/>
  <c r="N72" i="1" s="1"/>
  <c r="L46" i="18"/>
  <c r="L67" i="1" s="1"/>
  <c r="N44" i="18"/>
  <c r="L42" i="18"/>
  <c r="N39" i="18"/>
  <c r="L34" i="18"/>
  <c r="N32" i="18"/>
  <c r="L19" i="18"/>
  <c r="N33" i="18"/>
  <c r="L26" i="18"/>
  <c r="N21" i="18"/>
  <c r="L9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28" i="18"/>
  <c r="E11" i="18"/>
  <c r="E9" i="18"/>
  <c r="E25" i="18"/>
  <c r="E29" i="18"/>
  <c r="E5" i="18"/>
  <c r="E23" i="18"/>
  <c r="E21" i="18"/>
  <c r="E20" i="18"/>
  <c r="E16" i="18"/>
  <c r="E26" i="18"/>
  <c r="E18" i="18"/>
  <c r="E13" i="18"/>
  <c r="E4" i="18"/>
  <c r="E12" i="18"/>
  <c r="E33" i="18"/>
  <c r="E24" i="18"/>
  <c r="E22" i="18"/>
  <c r="E19" i="18"/>
  <c r="E6" i="18"/>
  <c r="E7" i="18"/>
  <c r="E14" i="18"/>
  <c r="E31" i="18"/>
  <c r="E32" i="18"/>
  <c r="E30" i="18"/>
  <c r="E17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3" i="18"/>
  <c r="E27" i="18"/>
  <c r="C66" i="24"/>
  <c r="J66" i="24" s="1"/>
  <c r="C70" i="24"/>
  <c r="V70" i="24" s="1"/>
  <c r="AB19" i="25"/>
  <c r="AB23" i="25"/>
  <c r="H2" i="18"/>
  <c r="L2" i="18"/>
  <c r="M2" i="18"/>
  <c r="AA26" i="29"/>
  <c r="AB25" i="30"/>
  <c r="O28" i="18"/>
  <c r="O8" i="18"/>
  <c r="O3" i="18"/>
  <c r="O11" i="18"/>
  <c r="O25" i="18"/>
  <c r="O5" i="18"/>
  <c r="O21" i="18"/>
  <c r="O16" i="18"/>
  <c r="O18" i="18"/>
  <c r="O4" i="18"/>
  <c r="O33" i="18"/>
  <c r="O22" i="18"/>
  <c r="O6" i="18"/>
  <c r="O14" i="18"/>
  <c r="O32" i="18"/>
  <c r="O17" i="18"/>
  <c r="O35" i="18"/>
  <c r="O37" i="18"/>
  <c r="O39" i="18"/>
  <c r="O41" i="18"/>
  <c r="O43" i="18"/>
  <c r="O45" i="18"/>
  <c r="O47" i="18"/>
  <c r="O49" i="18"/>
  <c r="O51" i="18"/>
  <c r="O53" i="18"/>
  <c r="O55" i="18"/>
  <c r="O9" i="18"/>
  <c r="O23" i="18"/>
  <c r="O26" i="18"/>
  <c r="O12" i="18"/>
  <c r="O19" i="18"/>
  <c r="O31" i="18"/>
  <c r="O34" i="18"/>
  <c r="O38" i="18"/>
  <c r="O42" i="18"/>
  <c r="O44" i="18"/>
  <c r="O52" i="18"/>
  <c r="O46" i="18"/>
  <c r="O54" i="18"/>
  <c r="AB20" i="30"/>
  <c r="AB21" i="30"/>
  <c r="AA17" i="32"/>
  <c r="Q2" i="18"/>
  <c r="E10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30" i="18"/>
  <c r="G31" i="18"/>
  <c r="G7" i="18"/>
  <c r="G19" i="18"/>
  <c r="G24" i="18"/>
  <c r="G12" i="18"/>
  <c r="G13" i="18"/>
  <c r="G26" i="18"/>
  <c r="G20" i="18"/>
  <c r="G23" i="18"/>
  <c r="G29" i="18"/>
  <c r="G9" i="18"/>
  <c r="G28" i="18"/>
  <c r="O10" i="18"/>
  <c r="O56" i="18"/>
  <c r="L53" i="18"/>
  <c r="M51" i="18"/>
  <c r="N49" i="18"/>
  <c r="L44" i="18"/>
  <c r="M39" i="18"/>
  <c r="O36" i="18"/>
  <c r="M32" i="18"/>
  <c r="O7" i="18"/>
  <c r="M33" i="18"/>
  <c r="O13" i="18"/>
  <c r="M21" i="18"/>
  <c r="O29" i="18"/>
  <c r="O15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4" i="32"/>
  <c r="G56" i="32"/>
  <c r="Z58" i="32"/>
  <c r="J60" i="32"/>
  <c r="X65" i="32"/>
  <c r="W51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H54" i="32"/>
  <c r="X54" i="32"/>
  <c r="P55" i="32"/>
  <c r="Y64" i="32"/>
  <c r="Q69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4" i="32"/>
  <c r="L53" i="32"/>
  <c r="L52" i="32"/>
  <c r="K47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4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W52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O52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A52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5" i="28"/>
  <c r="K53" i="28"/>
  <c r="K52" i="28"/>
  <c r="K44" i="28"/>
  <c r="S62" i="28"/>
  <c r="S61" i="28"/>
  <c r="S60" i="28"/>
  <c r="S58" i="28"/>
  <c r="S57" i="28"/>
  <c r="S56" i="28"/>
  <c r="S55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G55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5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R55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5" i="28"/>
  <c r="V54" i="28"/>
  <c r="V53" i="28"/>
  <c r="V52" i="28"/>
  <c r="V44" i="28"/>
  <c r="AD61" i="28"/>
  <c r="AD60" i="28"/>
  <c r="AD57" i="28"/>
  <c r="AD56" i="28"/>
  <c r="AD55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Z5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W53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S26" i="27" l="1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1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5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8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AD76" i="29" s="1"/>
  <c r="E13" i="29" s="1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V76" i="31" s="1"/>
  <c r="E9" i="31" s="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7" i="18"/>
  <c r="T30" i="18"/>
  <c r="T20" i="18"/>
  <c r="T33" i="18"/>
  <c r="T38" i="18"/>
  <c r="T47" i="18"/>
  <c r="T22" i="18"/>
  <c r="T29" i="18"/>
  <c r="T27" i="18"/>
  <c r="T15" i="18"/>
  <c r="T12" i="18"/>
  <c r="T26" i="18"/>
  <c r="T34" i="18"/>
  <c r="T24" i="18"/>
  <c r="T13" i="18"/>
  <c r="T35" i="18"/>
  <c r="T8" i="18"/>
  <c r="I75" i="1"/>
  <c r="O74" i="1"/>
  <c r="T17" i="18"/>
  <c r="T16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2" i="18"/>
  <c r="T21" i="18"/>
  <c r="P76" i="1"/>
  <c r="T56" i="18"/>
  <c r="P64" i="1"/>
  <c r="T44" i="18"/>
  <c r="T31" i="18"/>
  <c r="T23" i="18"/>
  <c r="T6" i="18"/>
  <c r="T2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14" i="18"/>
  <c r="N73" i="1"/>
  <c r="T53" i="18"/>
  <c r="T37" i="18"/>
  <c r="T4" i="18"/>
  <c r="T28" i="18"/>
  <c r="M70" i="1"/>
  <c r="T50" i="18"/>
  <c r="M62" i="1"/>
  <c r="T42" i="18"/>
  <c r="T19" i="18"/>
  <c r="T9" i="18"/>
  <c r="T3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A76" i="27"/>
  <c r="D12" i="27" s="1"/>
  <c r="I12" i="17" s="1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S76" i="25" l="1"/>
  <c r="D8" i="25" s="1"/>
  <c r="H76" i="29"/>
  <c r="E2" i="29" s="1"/>
  <c r="J76" i="24"/>
  <c r="E3" i="24" s="1"/>
  <c r="M76" i="28"/>
  <c r="D5" i="28" s="1"/>
  <c r="S76" i="26"/>
  <c r="D8" i="26" s="1"/>
  <c r="W76" i="29"/>
  <c r="D10" i="29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V76" i="30"/>
  <c r="E9" i="30" s="1"/>
  <c r="H76" i="28"/>
  <c r="E2" i="28" s="1"/>
  <c r="AB76" i="24"/>
  <c r="E12" i="24" s="1"/>
  <c r="E3" i="19"/>
  <c r="P76" i="26"/>
  <c r="E6" i="26" s="1"/>
  <c r="AC76" i="24"/>
  <c r="D13" i="24" s="1"/>
  <c r="R76" i="26"/>
  <c r="E7" i="26" s="1"/>
  <c r="Q76" i="27"/>
  <c r="D7" i="2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F5" i="19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G7" i="19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3" i="18"/>
  <c r="D28" i="18"/>
  <c r="D15" i="18"/>
  <c r="D10" i="18"/>
  <c r="D2" i="18"/>
  <c r="D24" i="18"/>
  <c r="D36" i="18"/>
  <c r="D48" i="18"/>
  <c r="D8" i="18"/>
  <c r="D18" i="18"/>
  <c r="D32" i="18"/>
  <c r="D43" i="18"/>
  <c r="D55" i="18"/>
  <c r="D13" i="18"/>
  <c r="D30" i="18"/>
  <c r="D44" i="18"/>
  <c r="D56" i="18"/>
  <c r="D17" i="18"/>
  <c r="D45" i="18"/>
  <c r="D33" i="18"/>
  <c r="D47" i="18"/>
  <c r="D22" i="18"/>
  <c r="D37" i="18"/>
  <c r="D49" i="18"/>
  <c r="D27" i="18"/>
  <c r="D23" i="18"/>
  <c r="D19" i="18"/>
  <c r="D38" i="18"/>
  <c r="D50" i="18"/>
  <c r="D11" i="18"/>
  <c r="D21" i="18"/>
  <c r="D6" i="18"/>
  <c r="D39" i="18"/>
  <c r="D51" i="18"/>
  <c r="D9" i="18"/>
  <c r="D20" i="18"/>
  <c r="D7" i="18"/>
  <c r="D40" i="18"/>
  <c r="D52" i="18"/>
  <c r="D25" i="18"/>
  <c r="D16" i="18"/>
  <c r="D14" i="18"/>
  <c r="D41" i="18"/>
  <c r="D53" i="18"/>
  <c r="D29" i="18"/>
  <c r="D26" i="18"/>
  <c r="D31" i="18"/>
  <c r="D42" i="18"/>
  <c r="D54" i="18"/>
  <c r="D5" i="18"/>
  <c r="D4" i="18"/>
  <c r="D12" i="18"/>
  <c r="D34" i="18"/>
  <c r="D46" i="18"/>
  <c r="D35" i="18"/>
  <c r="D57" i="18"/>
  <c r="D58" i="18"/>
  <c r="D61" i="18"/>
  <c r="D60" i="18"/>
  <c r="D59" i="18"/>
  <c r="G76" i="28"/>
  <c r="D2" i="28" s="1"/>
  <c r="L3" i="19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6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K2" i="19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2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3" i="19" s="1"/>
  <c r="Z76" i="30"/>
  <c r="E11" i="30" s="1"/>
  <c r="W76" i="26"/>
  <c r="D10" i="26" s="1"/>
  <c r="H10" i="19" s="1"/>
  <c r="L76" i="26"/>
  <c r="E4" i="26" s="1"/>
  <c r="M76" i="31"/>
  <c r="D5" i="31" s="1"/>
  <c r="O6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M3" i="19" s="1"/>
  <c r="I76" i="30"/>
  <c r="D3" i="30" s="1"/>
  <c r="L3" i="17" s="1"/>
  <c r="K76" i="25"/>
  <c r="D4" i="25" s="1"/>
  <c r="G4" i="19" s="1"/>
  <c r="T76" i="30"/>
  <c r="E8" i="30" s="1"/>
  <c r="Z76" i="31"/>
  <c r="E11" i="31" s="1"/>
  <c r="AA76" i="23"/>
  <c r="D12" i="23" s="1"/>
  <c r="D12" i="17" s="1"/>
  <c r="S76" i="32"/>
  <c r="D8" i="32" s="1"/>
  <c r="P2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4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6" i="19"/>
  <c r="G12" i="19"/>
  <c r="E6" i="19"/>
  <c r="E8" i="19"/>
  <c r="D2" i="17"/>
  <c r="K8" i="19"/>
  <c r="M4" i="19"/>
  <c r="L8" i="17"/>
  <c r="D7" i="17"/>
  <c r="F2" i="17"/>
  <c r="G8" i="17"/>
  <c r="K11" i="19"/>
  <c r="K8" i="17"/>
  <c r="L10" i="17"/>
  <c r="O5" i="19"/>
  <c r="M8" i="17"/>
  <c r="O2" i="19"/>
  <c r="M7" i="17"/>
  <c r="D3" i="17"/>
  <c r="I7" i="17"/>
  <c r="M8" i="19"/>
  <c r="N2" i="19"/>
  <c r="L7" i="17"/>
  <c r="L13" i="17"/>
  <c r="N13" i="19"/>
  <c r="O7" i="19"/>
  <c r="P4" i="19"/>
  <c r="P5" i="19"/>
  <c r="N6" i="17"/>
  <c r="H8" i="19"/>
  <c r="H12" i="19"/>
  <c r="G11" i="17"/>
  <c r="L8" i="19"/>
  <c r="M12" i="19"/>
  <c r="K11" i="17"/>
  <c r="E7" i="19"/>
  <c r="E13" i="17"/>
  <c r="F13" i="19"/>
  <c r="G17" i="1" s="1"/>
  <c r="F8" i="17"/>
  <c r="H11" i="19"/>
  <c r="G10" i="17"/>
  <c r="H5" i="19"/>
  <c r="K10" i="17"/>
  <c r="N5" i="19"/>
  <c r="O8" i="19"/>
  <c r="N9" i="17"/>
  <c r="P7" i="19"/>
  <c r="L5" i="19"/>
  <c r="E6" i="17"/>
  <c r="K12" i="19"/>
  <c r="I11" i="17"/>
  <c r="M5" i="19"/>
  <c r="N8" i="19"/>
  <c r="P8" i="19"/>
  <c r="F7" i="19"/>
  <c r="H2" i="19"/>
  <c r="G7" i="17"/>
  <c r="K6" i="19"/>
  <c r="F4" i="19"/>
  <c r="E2" i="17"/>
  <c r="G5" i="19"/>
  <c r="K5" i="19"/>
  <c r="J7" i="17"/>
  <c r="J5" i="17"/>
  <c r="M6" i="19"/>
  <c r="M10" i="19"/>
  <c r="N7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26" i="20" l="1"/>
  <c r="O3" i="19"/>
  <c r="H6" i="19"/>
  <c r="F8" i="19"/>
  <c r="O30" i="20"/>
  <c r="Q38" i="20"/>
  <c r="F3" i="19"/>
  <c r="H4" i="19"/>
  <c r="M25" i="20"/>
  <c r="K20" i="20"/>
  <c r="Q37" i="20"/>
  <c r="G2" i="19"/>
  <c r="E2" i="19"/>
  <c r="E5" i="19"/>
  <c r="G3" i="19"/>
  <c r="M27" i="20"/>
  <c r="O31" i="20"/>
  <c r="Q39" i="20"/>
  <c r="L7" i="19"/>
  <c r="K8" i="18"/>
  <c r="W8" i="18"/>
  <c r="K2" i="18"/>
  <c r="W2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3" i="19" s="1"/>
  <c r="F6" i="17"/>
  <c r="K7" i="19"/>
  <c r="L12" i="1" s="1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7" i="19"/>
  <c r="L12" i="19"/>
  <c r="M16" i="1" s="1"/>
  <c r="G2" i="17"/>
  <c r="G5" i="17"/>
  <c r="J2" i="17"/>
  <c r="M5" i="17"/>
  <c r="W15" i="18"/>
  <c r="K15" i="18"/>
  <c r="W28" i="18"/>
  <c r="K28" i="18"/>
  <c r="K3" i="18"/>
  <c r="W3" i="18"/>
  <c r="E76" i="1"/>
  <c r="K76" i="1" s="1"/>
  <c r="U76" i="1" s="1"/>
  <c r="W55" i="18"/>
  <c r="K55" i="18"/>
  <c r="W34" i="18"/>
  <c r="K34" i="18"/>
  <c r="K16" i="18"/>
  <c r="W16" i="18"/>
  <c r="E71" i="1"/>
  <c r="K71" i="1" s="1"/>
  <c r="W50" i="18"/>
  <c r="K50" i="18"/>
  <c r="E77" i="1"/>
  <c r="K77" i="1" s="1"/>
  <c r="U77" i="1" s="1"/>
  <c r="K56" i="18"/>
  <c r="W56" i="18"/>
  <c r="K30" i="18"/>
  <c r="W30" i="18"/>
  <c r="W7" i="18"/>
  <c r="K7" i="18"/>
  <c r="W12" i="18"/>
  <c r="K12" i="18"/>
  <c r="K25" i="18"/>
  <c r="W25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1" i="18"/>
  <c r="K31" i="18"/>
  <c r="K9" i="18"/>
  <c r="W9" i="18"/>
  <c r="W37" i="18"/>
  <c r="K37" i="18"/>
  <c r="W32" i="18"/>
  <c r="K32" i="18"/>
  <c r="E73" i="1"/>
  <c r="K73" i="1" s="1"/>
  <c r="U73" i="1" s="1"/>
  <c r="W52" i="18"/>
  <c r="K52" i="18"/>
  <c r="W5" i="18"/>
  <c r="K5" i="18"/>
  <c r="E80" i="1"/>
  <c r="K80" i="1" s="1"/>
  <c r="U80" i="1" s="1"/>
  <c r="W59" i="18"/>
  <c r="K59" i="18"/>
  <c r="E82" i="1"/>
  <c r="K82" i="1" s="1"/>
  <c r="U82" i="1" s="1"/>
  <c r="W61" i="18"/>
  <c r="K61" i="18"/>
  <c r="K26" i="18"/>
  <c r="W26" i="18"/>
  <c r="E72" i="1"/>
  <c r="K72" i="1" s="1"/>
  <c r="U72" i="1" s="1"/>
  <c r="K51" i="18"/>
  <c r="W51" i="18"/>
  <c r="W22" i="18"/>
  <c r="K22" i="18"/>
  <c r="W18" i="18"/>
  <c r="K18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29" i="18"/>
  <c r="K29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6" i="18"/>
  <c r="W6" i="18"/>
  <c r="W33" i="18"/>
  <c r="K33" i="18"/>
  <c r="E69" i="1"/>
  <c r="K69" i="1" s="1"/>
  <c r="U69" i="1" s="1"/>
  <c r="K48" i="18"/>
  <c r="W48" i="18"/>
  <c r="W19" i="18"/>
  <c r="K19" i="18"/>
  <c r="W23" i="18"/>
  <c r="K23" i="18"/>
  <c r="W27" i="18"/>
  <c r="K27" i="18"/>
  <c r="W20" i="18"/>
  <c r="K20" i="18"/>
  <c r="W35" i="18"/>
  <c r="K35" i="18"/>
  <c r="E62" i="1"/>
  <c r="K62" i="1" s="1"/>
  <c r="U62" i="1" s="1"/>
  <c r="W41" i="18"/>
  <c r="K41" i="18"/>
  <c r="W21" i="18"/>
  <c r="K21" i="18"/>
  <c r="E66" i="1"/>
  <c r="K66" i="1" s="1"/>
  <c r="U66" i="1" s="1"/>
  <c r="K45" i="18"/>
  <c r="W45" i="18"/>
  <c r="W36" i="18"/>
  <c r="K36" i="18"/>
  <c r="W4" i="18"/>
  <c r="K4" i="18"/>
  <c r="K13" i="18"/>
  <c r="W13" i="18"/>
  <c r="E63" i="1"/>
  <c r="K63" i="1" s="1"/>
  <c r="U63" i="1" s="1"/>
  <c r="W42" i="18"/>
  <c r="K42" i="18"/>
  <c r="E67" i="1"/>
  <c r="K67" i="1" s="1"/>
  <c r="U67" i="1" s="1"/>
  <c r="W46" i="18"/>
  <c r="K46" i="18"/>
  <c r="W14" i="18"/>
  <c r="K14" i="18"/>
  <c r="K11" i="18"/>
  <c r="W11" i="18"/>
  <c r="K17" i="18"/>
  <c r="W17" i="18"/>
  <c r="K24" i="18"/>
  <c r="W24" i="18"/>
  <c r="L2" i="17"/>
  <c r="F2" i="19"/>
  <c r="G12" i="1" s="1"/>
  <c r="N8" i="17"/>
  <c r="O10" i="19"/>
  <c r="R10" i="19" s="1"/>
  <c r="H7" i="19"/>
  <c r="E4" i="19"/>
  <c r="N9" i="19"/>
  <c r="O13" i="1" s="1"/>
  <c r="F11" i="19"/>
  <c r="G15" i="1" s="1"/>
  <c r="E9" i="19"/>
  <c r="F13" i="1" s="1"/>
  <c r="K9" i="17"/>
  <c r="O9" i="17" s="1"/>
  <c r="Q10" i="19" s="1"/>
  <c r="N2" i="17"/>
  <c r="K4" i="19"/>
  <c r="I2" i="17"/>
  <c r="L9" i="19"/>
  <c r="M13" i="1" s="1"/>
  <c r="O9" i="19"/>
  <c r="P13" i="1" s="1"/>
  <c r="K13" i="19"/>
  <c r="L17" i="1" s="1"/>
  <c r="F4" i="17"/>
  <c r="P11" i="1"/>
  <c r="E13" i="19"/>
  <c r="F17" i="1" s="1"/>
  <c r="F9" i="17"/>
  <c r="F5" i="17"/>
  <c r="E9" i="17"/>
  <c r="G8" i="19"/>
  <c r="L2" i="19"/>
  <c r="M12" i="1" s="1"/>
  <c r="O12" i="19"/>
  <c r="P16" i="1" s="1"/>
  <c r="M2" i="17"/>
  <c r="O13" i="19"/>
  <c r="P17" i="1" s="1"/>
  <c r="E12" i="19"/>
  <c r="F16" i="1" s="1"/>
  <c r="L11" i="17"/>
  <c r="J11" i="17"/>
  <c r="L4" i="19"/>
  <c r="U71" i="1"/>
  <c r="M4" i="17"/>
  <c r="O14" i="1"/>
  <c r="N13" i="1"/>
  <c r="R3" i="19"/>
  <c r="N4" i="19"/>
  <c r="H12" i="1"/>
  <c r="Q14" i="1"/>
  <c r="P12" i="1"/>
  <c r="M11" i="1"/>
  <c r="H13" i="1"/>
  <c r="J8" i="17"/>
  <c r="F12" i="19"/>
  <c r="G16" i="1" s="1"/>
  <c r="J4" i="17"/>
  <c r="Q13" i="1"/>
  <c r="I14" i="1"/>
  <c r="D14" i="1"/>
  <c r="N12" i="1"/>
  <c r="O11" i="1"/>
  <c r="O12" i="1"/>
  <c r="F14" i="1"/>
  <c r="L11" i="1"/>
  <c r="Q11" i="1"/>
  <c r="L14" i="1"/>
  <c r="N11" i="1"/>
  <c r="G13" i="1"/>
  <c r="F15" i="1"/>
  <c r="P15" i="1"/>
  <c r="L15" i="1"/>
  <c r="L16" i="1"/>
  <c r="F12" i="1"/>
  <c r="N15" i="1"/>
  <c r="N16" i="1"/>
  <c r="I15" i="1"/>
  <c r="I16" i="1"/>
  <c r="M15" i="1"/>
  <c r="I12" i="1"/>
  <c r="I13" i="1"/>
  <c r="Q12" i="1"/>
  <c r="D15" i="1"/>
  <c r="D16" i="1"/>
  <c r="N14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0" i="17" l="1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Q9" i="19"/>
  <c r="R13" i="1" s="1"/>
  <c r="S12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7" i="18" s="1"/>
  <c r="H49" i="17"/>
  <c r="J36" i="18" s="1"/>
  <c r="H48" i="17"/>
  <c r="J35" i="18" s="1"/>
  <c r="H47" i="17"/>
  <c r="J34" i="18" s="1"/>
  <c r="H46" i="17"/>
  <c r="H45" i="17"/>
  <c r="O50" i="17"/>
  <c r="S37" i="18" s="1"/>
  <c r="O49" i="17"/>
  <c r="S36" i="18" s="1"/>
  <c r="O48" i="17"/>
  <c r="S35" i="18" s="1"/>
  <c r="O47" i="17"/>
  <c r="S34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V36" i="18" s="1"/>
  <c r="P45" i="17"/>
  <c r="P46" i="17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28" i="18" s="1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4" i="18" l="1"/>
  <c r="S11" i="18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J3" i="18" s="1"/>
  <c r="H44" i="17"/>
  <c r="H40" i="17"/>
  <c r="H32" i="17"/>
  <c r="H24" i="17"/>
  <c r="J25" i="18" s="1"/>
  <c r="H16" i="17"/>
  <c r="O37" i="17"/>
  <c r="O33" i="17"/>
  <c r="S13" i="18" s="1"/>
  <c r="O25" i="17"/>
  <c r="S29" i="18" s="1"/>
  <c r="O17" i="17"/>
  <c r="H15" i="17"/>
  <c r="H43" i="17"/>
  <c r="H39" i="17"/>
  <c r="J19" i="18" s="1"/>
  <c r="H35" i="17"/>
  <c r="H31" i="17"/>
  <c r="J26" i="18" s="1"/>
  <c r="H27" i="17"/>
  <c r="H23" i="17"/>
  <c r="J9" i="18" s="1"/>
  <c r="H19" i="17"/>
  <c r="J15" i="18" s="1"/>
  <c r="O44" i="17"/>
  <c r="O40" i="17"/>
  <c r="S6" i="18" s="1"/>
  <c r="O36" i="17"/>
  <c r="O32" i="17"/>
  <c r="O28" i="17"/>
  <c r="O24" i="17"/>
  <c r="S25" i="18" s="1"/>
  <c r="O20" i="17"/>
  <c r="S8" i="18" s="1"/>
  <c r="O16" i="17"/>
  <c r="H36" i="17"/>
  <c r="H28" i="17"/>
  <c r="J21" i="18" s="1"/>
  <c r="H20" i="17"/>
  <c r="J8" i="18" s="1"/>
  <c r="O41" i="17"/>
  <c r="O29" i="17"/>
  <c r="S20" i="18" s="1"/>
  <c r="O21" i="17"/>
  <c r="S27" i="18" s="1"/>
  <c r="O15" i="17"/>
  <c r="H42" i="17"/>
  <c r="J14" i="18" s="1"/>
  <c r="H38" i="17"/>
  <c r="H34" i="17"/>
  <c r="H30" i="17"/>
  <c r="J16" i="18" s="1"/>
  <c r="H26" i="17"/>
  <c r="J5" i="18" s="1"/>
  <c r="H22" i="17"/>
  <c r="J11" i="18" s="1"/>
  <c r="H18" i="17"/>
  <c r="J28" i="18" s="1"/>
  <c r="O43" i="17"/>
  <c r="S31" i="18" s="1"/>
  <c r="O39" i="17"/>
  <c r="S19" i="18" s="1"/>
  <c r="O35" i="17"/>
  <c r="O31" i="17"/>
  <c r="S26" i="18" s="1"/>
  <c r="O27" i="17"/>
  <c r="S23" i="18" s="1"/>
  <c r="O23" i="17"/>
  <c r="S9" i="18" s="1"/>
  <c r="O19" i="17"/>
  <c r="S15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2" i="18" l="1"/>
  <c r="J22" i="18"/>
  <c r="J33" i="18"/>
  <c r="J17" i="18"/>
  <c r="S32" i="18"/>
  <c r="J6" i="18"/>
  <c r="J7" i="18"/>
  <c r="J30" i="18"/>
  <c r="S10" i="18"/>
  <c r="S3" i="18"/>
  <c r="J32" i="18"/>
  <c r="J27" i="18"/>
  <c r="S22" i="18"/>
  <c r="S21" i="18"/>
  <c r="S24" i="18"/>
  <c r="J29" i="18"/>
  <c r="S5" i="18"/>
  <c r="S7" i="18"/>
  <c r="S30" i="18"/>
  <c r="S18" i="18"/>
  <c r="J12" i="18"/>
  <c r="J20" i="18"/>
  <c r="S16" i="18"/>
  <c r="S33" i="18"/>
  <c r="S17" i="18"/>
  <c r="J13" i="18"/>
  <c r="S14" i="18"/>
  <c r="J4" i="18"/>
  <c r="J31" i="18"/>
  <c r="J24" i="18"/>
  <c r="J18" i="18"/>
  <c r="J10" i="18"/>
  <c r="J23" i="18"/>
  <c r="P8" i="17"/>
  <c r="I11" i="19"/>
  <c r="P10" i="17"/>
  <c r="S11" i="19" s="1"/>
  <c r="T15" i="1" s="1"/>
  <c r="O75" i="17"/>
  <c r="S2" i="18"/>
  <c r="R2" i="18" s="1"/>
  <c r="J2" i="18"/>
  <c r="I2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2" i="18" l="1"/>
  <c r="R12" i="18"/>
  <c r="R11" i="18"/>
  <c r="R23" i="18"/>
  <c r="R33" i="18"/>
  <c r="R29" i="18"/>
  <c r="R21" i="18"/>
  <c r="R31" i="18"/>
  <c r="R19" i="18"/>
  <c r="R28" i="18"/>
  <c r="R25" i="18"/>
  <c r="R26" i="18"/>
  <c r="R9" i="18"/>
  <c r="R17" i="18"/>
  <c r="R30" i="18"/>
  <c r="R36" i="18"/>
  <c r="R24" i="18"/>
  <c r="R20" i="18"/>
  <c r="R3" i="18"/>
  <c r="R15" i="18"/>
  <c r="R37" i="18"/>
  <c r="R4" i="18"/>
  <c r="R14" i="18"/>
  <c r="R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R44" i="1"/>
  <c r="R35" i="1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8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5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C3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7" i="19"/>
  <c r="D12" i="1" s="1"/>
  <c r="L76" i="6"/>
  <c r="E4" i="6" s="1"/>
  <c r="J76" i="6"/>
  <c r="E3" i="6" s="1"/>
  <c r="Q76" i="6"/>
  <c r="D7" i="6" s="1"/>
  <c r="R76" i="6"/>
  <c r="E7" i="6" s="1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2" i="19"/>
  <c r="AO31" i="2"/>
  <c r="AO23" i="2"/>
  <c r="D5" i="6"/>
  <c r="L57" i="1"/>
  <c r="E57" i="1"/>
  <c r="E53" i="1"/>
  <c r="O57" i="1"/>
  <c r="T10" i="18"/>
  <c r="L53" i="1"/>
  <c r="K10" i="18"/>
  <c r="W10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1" i="1" l="1"/>
  <c r="E84" i="1"/>
  <c r="D7" i="19"/>
  <c r="T7" i="19" s="1"/>
  <c r="V14" i="1"/>
  <c r="D5" i="19"/>
  <c r="J5" i="19" s="1"/>
  <c r="T16" i="1"/>
  <c r="J15" i="1"/>
  <c r="J12" i="1"/>
  <c r="J13" i="1"/>
  <c r="T13" i="1"/>
  <c r="T14" i="1"/>
  <c r="V15" i="1"/>
  <c r="V17" i="1"/>
  <c r="V16" i="1"/>
  <c r="R5" i="19"/>
  <c r="R6" i="19"/>
  <c r="R4" i="19"/>
  <c r="R7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6" i="19" s="1"/>
  <c r="D3" i="6"/>
  <c r="D2" i="19" s="1"/>
  <c r="D3" i="19" l="1"/>
  <c r="J2" i="19"/>
  <c r="T2" i="19"/>
  <c r="U42" i="1"/>
  <c r="D4" i="19"/>
  <c r="T4" i="19" s="1"/>
  <c r="J7" i="19"/>
  <c r="T5" i="19"/>
  <c r="D8" i="19"/>
  <c r="E11" i="1" s="1"/>
  <c r="K84" i="1"/>
  <c r="S84" i="1"/>
  <c r="T6" i="19"/>
  <c r="J6" i="19"/>
  <c r="U47" i="1"/>
  <c r="H6" i="17"/>
  <c r="I5" i="19" s="1"/>
  <c r="H7" i="17"/>
  <c r="O7" i="17"/>
  <c r="O6" i="17"/>
  <c r="O2" i="17"/>
  <c r="O4" i="17"/>
  <c r="O3" i="17"/>
  <c r="H5" i="17"/>
  <c r="O5" i="17"/>
  <c r="F7" i="1"/>
  <c r="U57" i="1"/>
  <c r="U31" i="1"/>
  <c r="U53" i="1"/>
  <c r="I10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8" i="19"/>
  <c r="H9" i="1"/>
  <c r="H10" i="1"/>
  <c r="P44" i="17"/>
  <c r="V32" i="18" s="1"/>
  <c r="P43" i="17"/>
  <c r="V31" i="18" s="1"/>
  <c r="P41" i="17"/>
  <c r="P42" i="17"/>
  <c r="V14" i="18" s="1"/>
  <c r="P29" i="17"/>
  <c r="V20" i="18" s="1"/>
  <c r="P34" i="17"/>
  <c r="V4" i="18" s="1"/>
  <c r="P35" i="17"/>
  <c r="P38" i="17"/>
  <c r="V22" i="18" s="1"/>
  <c r="P33" i="17"/>
  <c r="V13" i="18" s="1"/>
  <c r="P28" i="17"/>
  <c r="P32" i="17"/>
  <c r="V18" i="18" s="1"/>
  <c r="P27" i="17"/>
  <c r="V23" i="18" s="1"/>
  <c r="P30" i="17"/>
  <c r="V16" i="18" s="1"/>
  <c r="P37" i="17"/>
  <c r="V24" i="18" s="1"/>
  <c r="P36" i="17"/>
  <c r="P40" i="17"/>
  <c r="V6" i="18" s="1"/>
  <c r="P31" i="17"/>
  <c r="V26" i="18" s="1"/>
  <c r="P39" i="17"/>
  <c r="P24" i="17"/>
  <c r="V25" i="18" s="1"/>
  <c r="P22" i="17"/>
  <c r="P26" i="17"/>
  <c r="V5" i="18" s="1"/>
  <c r="P23" i="17"/>
  <c r="V9" i="18" s="1"/>
  <c r="P16" i="17"/>
  <c r="P21" i="17"/>
  <c r="V27" i="18" s="1"/>
  <c r="P17" i="17"/>
  <c r="V3" i="18" s="1"/>
  <c r="P20" i="17"/>
  <c r="V8" i="18" s="1"/>
  <c r="P25" i="17"/>
  <c r="P18" i="17"/>
  <c r="V28" i="18" s="1"/>
  <c r="P19" i="17"/>
  <c r="V15" i="18" s="1"/>
  <c r="V33" i="18" l="1"/>
  <c r="V17" i="18"/>
  <c r="V12" i="18"/>
  <c r="I2" i="19"/>
  <c r="V11" i="18"/>
  <c r="V29" i="18"/>
  <c r="V7" i="18"/>
  <c r="V30" i="18"/>
  <c r="V19" i="18"/>
  <c r="J3" i="19"/>
  <c r="I3" i="19" s="1"/>
  <c r="T3" i="19"/>
  <c r="S3" i="19" s="1"/>
  <c r="V21" i="18"/>
  <c r="J4" i="19"/>
  <c r="I4" i="19" s="1"/>
  <c r="J8" i="19"/>
  <c r="I8" i="19" s="1"/>
  <c r="E12" i="1"/>
  <c r="K12" i="1" s="1"/>
  <c r="U12" i="1" s="1"/>
  <c r="V13" i="1" s="1"/>
  <c r="V42" i="1"/>
  <c r="V43" i="1"/>
  <c r="I7" i="19"/>
  <c r="I6" i="19"/>
  <c r="Q8" i="19"/>
  <c r="P2" i="17"/>
  <c r="I32" i="18"/>
  <c r="I29" i="18"/>
  <c r="I9" i="18"/>
  <c r="I22" i="18"/>
  <c r="I34" i="18"/>
  <c r="I30" i="18"/>
  <c r="I26" i="18"/>
  <c r="I3" i="18"/>
  <c r="I15" i="18"/>
  <c r="I23" i="18"/>
  <c r="I21" i="18"/>
  <c r="I8" i="18"/>
  <c r="I13" i="18"/>
  <c r="I16" i="18"/>
  <c r="I20" i="18"/>
  <c r="I27" i="18"/>
  <c r="I38" i="18"/>
  <c r="I11" i="18"/>
  <c r="I12" i="18"/>
  <c r="I5" i="18"/>
  <c r="I37" i="18"/>
  <c r="I33" i="18"/>
  <c r="I18" i="18"/>
  <c r="I36" i="18"/>
  <c r="I25" i="18"/>
  <c r="I4" i="18"/>
  <c r="I35" i="18"/>
  <c r="I31" i="18"/>
  <c r="I24" i="18"/>
  <c r="I17" i="18"/>
  <c r="I14" i="18"/>
  <c r="I19" i="18"/>
  <c r="I7" i="18"/>
  <c r="I6" i="18"/>
  <c r="I28" i="18"/>
  <c r="Q7" i="19"/>
  <c r="Q5" i="19"/>
  <c r="Q4" i="19"/>
  <c r="Q2" i="19"/>
  <c r="Q6" i="19"/>
  <c r="V48" i="1"/>
  <c r="R10" i="18"/>
  <c r="V58" i="1"/>
  <c r="V57" i="1"/>
  <c r="T8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7" i="19" s="1"/>
  <c r="P6" i="17"/>
  <c r="S5" i="19" s="1"/>
  <c r="P7" i="17"/>
  <c r="S2" i="19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V10" i="18" s="1"/>
  <c r="P4" i="17"/>
  <c r="S6" i="19" s="1"/>
  <c r="R6" i="1" l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2" i="18"/>
  <c r="U2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5" i="18"/>
  <c r="U4" i="18"/>
  <c r="R38" i="18"/>
  <c r="U21" i="18"/>
  <c r="U11" i="18"/>
  <c r="U14" i="18"/>
  <c r="U37" i="18"/>
  <c r="U20" i="18"/>
  <c r="R13" i="18"/>
  <c r="R50" i="1" s="1"/>
  <c r="R8" i="18"/>
  <c r="R16" i="18"/>
  <c r="U24" i="18"/>
  <c r="U36" i="18"/>
  <c r="R18" i="18"/>
  <c r="R43" i="1" s="1"/>
  <c r="U3" i="18"/>
  <c r="U28" i="18"/>
  <c r="U23" i="18"/>
  <c r="U26" i="18"/>
  <c r="R6" i="18"/>
  <c r="R25" i="1" s="1"/>
  <c r="R34" i="18"/>
  <c r="R54" i="1" s="1"/>
  <c r="R35" i="18"/>
  <c r="U22" i="18"/>
  <c r="U12" i="18"/>
  <c r="U29" i="18"/>
  <c r="U25" i="18"/>
  <c r="U19" i="18"/>
  <c r="U31" i="18"/>
  <c r="U17" i="18"/>
  <c r="U15" i="18"/>
  <c r="U33" i="18"/>
  <c r="R5" i="18"/>
  <c r="U9" i="18"/>
  <c r="R27" i="18"/>
  <c r="R24" i="1" s="1"/>
  <c r="R32" i="18"/>
  <c r="S8" i="19"/>
  <c r="T7" i="1" s="1"/>
  <c r="T10" i="1"/>
  <c r="U10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T11" i="1" l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T44" i="1"/>
  <c r="T35" i="1"/>
  <c r="R33" i="1"/>
  <c r="R34" i="1"/>
  <c r="R47" i="1"/>
  <c r="R48" i="1"/>
  <c r="R37" i="1"/>
  <c r="R38" i="1"/>
  <c r="T57" i="1"/>
  <c r="R58" i="1"/>
  <c r="R59" i="1"/>
  <c r="R51" i="1"/>
  <c r="R52" i="1"/>
  <c r="U18" i="18"/>
  <c r="T43" i="1" s="1"/>
  <c r="U6" i="18"/>
  <c r="T25" i="1" s="1"/>
  <c r="U7" i="18"/>
  <c r="T23" i="1" s="1"/>
  <c r="U32" i="18"/>
  <c r="U30" i="18"/>
  <c r="T45" i="1" s="1"/>
  <c r="U13" i="18"/>
  <c r="U27" i="18"/>
  <c r="U35" i="18"/>
  <c r="U38" i="18"/>
  <c r="U8" i="18"/>
  <c r="U34" i="18"/>
  <c r="T54" i="1" s="1"/>
  <c r="U16" i="18"/>
  <c r="J6" i="1"/>
  <c r="T6" i="1"/>
  <c r="V11" i="1"/>
  <c r="V10" i="1"/>
  <c r="R19" i="1"/>
  <c r="V8" i="1"/>
  <c r="V9" i="1"/>
  <c r="V7" i="1"/>
  <c r="U19" i="1"/>
  <c r="T30" i="1" l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<sst xmlns="http://schemas.openxmlformats.org/spreadsheetml/2006/main" count="665" uniqueCount="165">
  <si>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</si>
  <si>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</si>
  <si>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</si>
  <si>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</si>
  <si>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</si>
  <si>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</si>
  <si>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</si>
  <si>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</si>
  <si>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</si>
  <si>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</si>
  <si>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</si>
  <si>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</si>
  <si>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</si>
  <si>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</si>
  <si>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</si>
  <si>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</si>
  <si>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</si>
  <si>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</si>
  <si>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</si>
  <si>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</si>
  <si>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</si>
  <si>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</si>
  <si>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</si>
  <si>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</si>
  <si>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</si>
  <si>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</si>
  <si>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</si>
  <si>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</si>
  <si>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</si>
  <si>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</si>
  <si>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</si>
  <si>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</si>
  <si>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</si>
  <si>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</si>
  <si>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</si>
  <si>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</si>
  <si>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</si>
  <si>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</si>
  <si>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</si>
  <si>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</si>
  <si>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</si>
  <si>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</si>
  <si>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</si>
  <si>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</si>
  <si>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</si>
  <si>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</si>
  <si>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</si>
  <si>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</si>
  <si>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</si>
  <si>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</si>
  <si>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</si>
  <si>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</si>
  <si>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</si>
  <si>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</si>
  <si>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</si>
  <si>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</si>
  <si>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</si>
  <si>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</si>
  <si>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</si>
  <si>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</si>
  <si>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</si>
  <si>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</si>
  <si>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</si>
  <si>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</si>
  <si>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</si>
  <si>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</si>
  <si>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</si>
  <si>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</si>
  <si>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</si>
  <si>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</si>
  <si>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</si>
  <si>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</si>
  <si>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</si>
  <si>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</si>
  <si>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</si>
  <si>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</si>
  <si>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</si>
  <si>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</si>
  <si>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27</t>
  </si>
  <si>
    <t>Schütze 28</t>
  </si>
  <si>
    <t>Schütze 29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</si>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</sst>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I8" sqref="I8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151</v>
      </c>
      <c r="E3" s="111" t="s">
        <v>152</v>
      </c>
      <c r="F3" s="111" t="s">
        <v>153</v>
      </c>
      <c r="G3" s="111" t="s">
        <v>154</v>
      </c>
      <c r="H3" s="111" t="s">
        <v>155</v>
      </c>
      <c r="I3" s="111"/>
      <c r="J3" s="152" t="s">
        <v>1</v>
      </c>
      <c r="K3" s="152"/>
      <c r="L3" s="111" t="s">
        <v>156</v>
      </c>
      <c r="M3" s="111" t="s">
        <v>157</v>
      </c>
      <c r="N3" s="111" t="s">
        <v>158</v>
      </c>
      <c r="O3" s="111" t="s">
        <v>159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122</v>
      </c>
      <c r="E4" s="30" t="s">
        <v>125</v>
      </c>
      <c r="F4" s="30" t="s">
        <v>129</v>
      </c>
      <c r="G4" s="30" t="s">
        <v>138</v>
      </c>
      <c r="H4" s="30" t="s">
        <v>128</v>
      </c>
      <c r="I4" s="30"/>
      <c r="J4" s="29" t="s">
        <v>0</v>
      </c>
      <c r="K4" s="31" t="s">
        <v>4</v>
      </c>
      <c r="L4" s="30" t="s">
        <v>123</v>
      </c>
      <c r="M4" s="30" t="s">
        <v>127</v>
      </c>
      <c r="N4" s="30" t="s">
        <v>126</v>
      </c>
      <c r="O4" s="30" t="s">
        <v>124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Börgermoor</v>
      </c>
      <c r="C6" s="157"/>
      <c r="D6" s="36">
        <f>'Übersicht Gruppen'!C2</f>
        <v>955.5</v>
      </c>
      <c r="E6" s="36">
        <f>'Übersicht Gruppen'!D2</f>
        <v>1003.7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1959.2</v>
      </c>
      <c r="K6" s="38">
        <f t="shared" ref="K6:K17" si="0">SUM(D6:I6)</f>
        <v>1959.2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1959.2</v>
      </c>
      <c r="U6" s="38">
        <f>SUM(S6+K6)</f>
        <v>1959.2</v>
      </c>
      <c r="V6" s="148"/>
    </row>
    <row r="7" spans="1:22" ht="20.25" customHeight="1" x14ac:dyDescent="0.25">
      <c r="A7" s="39">
        <v>2</v>
      </c>
      <c r="B7" s="158" t="str">
        <f>'Übersicht Gruppen'!B3</f>
        <v>Lähden Jugend I</v>
      </c>
      <c r="C7" s="159"/>
      <c r="D7" s="40">
        <f>'Übersicht Gruppen'!C3</f>
        <v>1059.8000000000002</v>
      </c>
      <c r="E7" s="40">
        <f>'Übersicht Gruppen'!D3</f>
        <v>741.5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1801.3000000000002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1801.3000000000002</v>
      </c>
      <c r="V7" s="42">
        <f>(U6-U7)*-1</f>
        <v>-157.89999999999986</v>
      </c>
    </row>
    <row r="8" spans="1:22" ht="20.25" customHeight="1" x14ac:dyDescent="0.25">
      <c r="A8" s="43">
        <v>3</v>
      </c>
      <c r="B8" s="156" t="str">
        <f>'Übersicht Gruppen'!B4</f>
        <v>Börgerwald</v>
      </c>
      <c r="C8" s="157"/>
      <c r="D8" s="36">
        <f>'Übersicht Gruppen'!C4</f>
        <v>674</v>
      </c>
      <c r="E8" s="36">
        <f>'Übersicht Gruppen'!D4</f>
        <v>319.89999999999998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496.95</v>
      </c>
      <c r="K8" s="38">
        <f t="shared" si="0"/>
        <v>993.9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496.95</v>
      </c>
      <c r="U8" s="38">
        <f t="shared" si="2"/>
        <v>993.9</v>
      </c>
      <c r="V8" s="38">
        <f t="shared" ref="V8:V17" si="3">(U7-U8)*-1</f>
        <v>-807.4000000000002</v>
      </c>
    </row>
    <row r="9" spans="1:22" ht="20.25" customHeight="1" x14ac:dyDescent="0.25">
      <c r="A9" s="29">
        <v>4</v>
      </c>
      <c r="B9" s="158" t="str">
        <f>'Übersicht Gruppen'!B5</f>
        <v>Lahn</v>
      </c>
      <c r="C9" s="159"/>
      <c r="D9" s="40">
        <f>'Übersicht Gruppen'!C5</f>
        <v>305</v>
      </c>
      <c r="E9" s="40">
        <f>'Übersicht Gruppen'!D5</f>
        <v>590.1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447.55</v>
      </c>
      <c r="K9" s="42">
        <f t="shared" si="0"/>
        <v>895.1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447.55</v>
      </c>
      <c r="U9" s="42">
        <f t="shared" si="2"/>
        <v>895.1</v>
      </c>
      <c r="V9" s="42">
        <f t="shared" si="3"/>
        <v>-98.799999999999955</v>
      </c>
    </row>
    <row r="10" spans="1:22" ht="20.25" customHeight="1" x14ac:dyDescent="0.25">
      <c r="A10" s="44">
        <v>5</v>
      </c>
      <c r="B10" s="156" t="str">
        <f>'Übersicht Gruppen'!B6</f>
        <v>Spahnharrenstätte</v>
      </c>
      <c r="C10" s="157"/>
      <c r="D10" s="36">
        <f>'Übersicht Gruppen'!C6</f>
        <v>613.5</v>
      </c>
      <c r="E10" s="36">
        <f>'Übersicht Gruppen'!D6</f>
        <v>274.10000000000002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443.8</v>
      </c>
      <c r="K10" s="38">
        <f t="shared" si="0"/>
        <v>887.6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443.8</v>
      </c>
      <c r="U10" s="38">
        <f t="shared" si="2"/>
        <v>887.6</v>
      </c>
      <c r="V10" s="38">
        <f t="shared" si="3"/>
        <v>-7.5</v>
      </c>
    </row>
    <row r="11" spans="1:22" ht="20.25" customHeight="1" x14ac:dyDescent="0.25">
      <c r="A11" s="45">
        <v>6</v>
      </c>
      <c r="B11" s="158" t="str">
        <f>'Übersicht Gruppen'!B7</f>
        <v>Esterwegen</v>
      </c>
      <c r="C11" s="159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137.35</v>
      </c>
      <c r="K11" s="42">
        <f t="shared" si="0"/>
        <v>425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212.5</v>
      </c>
      <c r="U11" s="42">
        <f t="shared" si="2"/>
        <v>425</v>
      </c>
      <c r="V11" s="42">
        <f t="shared" si="3"/>
        <v>-462.6</v>
      </c>
    </row>
    <row r="12" spans="1:22" ht="20.25" customHeight="1" x14ac:dyDescent="0.25">
      <c r="A12" s="44">
        <v>7</v>
      </c>
      <c r="B12" s="156" t="str">
        <f>'Übersicht Gruppen'!B8</f>
        <v>Lorup</v>
      </c>
      <c r="C12" s="157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274.7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137.35</v>
      </c>
      <c r="U12" s="38">
        <f t="shared" si="2"/>
        <v>274.7</v>
      </c>
      <c r="V12" s="38">
        <f t="shared" si="3"/>
        <v>-150.30000000000001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-274.7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580.80833333333339</v>
      </c>
      <c r="K19" s="38">
        <f>SUM(K6:K11)/6</f>
        <v>1160.3500000000001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593.33333333333337</v>
      </c>
      <c r="U19" s="38">
        <f t="shared" si="4"/>
        <v>1160.3500000000001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374.95000000000005</v>
      </c>
      <c r="K23" s="38">
        <f>SUM(D23:I23)</f>
        <v>749.90000000000009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374.95000000000005</v>
      </c>
      <c r="U23" s="38">
        <f>SUM(K23+S23)</f>
        <v>749.90000000000009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362.15</v>
      </c>
      <c r="K24" s="42">
        <f>SUM(D24:I24)</f>
        <v>724.3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362.15</v>
      </c>
      <c r="U24" s="42">
        <f t="shared" ref="U24:U58" si="6">SUM(K24+S24)</f>
        <v>724.3</v>
      </c>
      <c r="V24" s="42">
        <f>(U23-U24)*-1</f>
        <v>-25.600000000000136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353.65</v>
      </c>
      <c r="K25" s="38">
        <f t="shared" ref="K25:K58" si="7">SUM(D25:I25)</f>
        <v>707.3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353.65</v>
      </c>
      <c r="U25" s="38">
        <f t="shared" si="6"/>
        <v>707.3</v>
      </c>
      <c r="V25" s="38">
        <f t="shared" ref="V25:V52" si="8">(U24-U25)*-1</f>
        <v>-17</v>
      </c>
    </row>
    <row r="26" spans="1:22" s="51" customFormat="1" ht="18" customHeight="1" x14ac:dyDescent="0.25">
      <c r="A26" s="52">
        <v>4</v>
      </c>
      <c r="B26" s="57" t="str">
        <f>'Übersicht Schützen'!A5</f>
        <v>Hanneken Maren</v>
      </c>
      <c r="C26" s="89" t="str">
        <f>'Übersicht Schützen'!B5</f>
        <v>Börgerwald</v>
      </c>
      <c r="D26" s="58">
        <f>'Übersicht Schützen'!C5</f>
        <v>321</v>
      </c>
      <c r="E26" s="42">
        <f>'Übersicht Schützen'!D5</f>
        <v>319.89999999999998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320.45</v>
      </c>
      <c r="K26" s="42">
        <f t="shared" si="7"/>
        <v>640.9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320.45</v>
      </c>
      <c r="U26" s="42">
        <f t="shared" si="6"/>
        <v>640.9</v>
      </c>
      <c r="V26" s="42">
        <f t="shared" si="8"/>
        <v>-66.399999999999977</v>
      </c>
    </row>
    <row r="27" spans="1:22" s="51" customFormat="1" ht="18" customHeight="1" x14ac:dyDescent="0.25">
      <c r="A27" s="43">
        <v>5</v>
      </c>
      <c r="B27" s="54" t="str">
        <f>'Übersicht Schützen'!A6</f>
        <v>Kohnen Saskia</v>
      </c>
      <c r="C27" s="88" t="str">
        <f>'Übersicht Schützen'!B6</f>
        <v>Börgermoor</v>
      </c>
      <c r="D27" s="55">
        <f>'Übersicht Schützen'!C6</f>
        <v>304.7</v>
      </c>
      <c r="E27" s="38">
        <f>'Übersicht Schützen'!D6</f>
        <v>334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319.35000000000002</v>
      </c>
      <c r="K27" s="38">
        <f t="shared" si="7"/>
        <v>638.70000000000005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319.35000000000002</v>
      </c>
      <c r="U27" s="38">
        <f t="shared" si="6"/>
        <v>638.70000000000005</v>
      </c>
      <c r="V27" s="38">
        <f t="shared" si="8"/>
        <v>-2.1999999999999318</v>
      </c>
    </row>
    <row r="28" spans="1:22" s="51" customFormat="1" ht="18" customHeight="1" x14ac:dyDescent="0.25">
      <c r="A28" s="29">
        <v>6</v>
      </c>
      <c r="B28" s="57" t="str">
        <f>'Übersicht Schützen'!A7</f>
        <v>Eichhorn Luca</v>
      </c>
      <c r="C28" s="89" t="str">
        <f>'Übersicht Schützen'!B7</f>
        <v>Börgermoor</v>
      </c>
      <c r="D28" s="58">
        <f>'Übersicht Schützen'!C7</f>
        <v>298.10000000000002</v>
      </c>
      <c r="E28" s="42">
        <f>'Übersicht Schützen'!D7</f>
        <v>315.10000000000002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306.60000000000002</v>
      </c>
      <c r="K28" s="42">
        <f t="shared" si="7"/>
        <v>613.20000000000005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306.60000000000002</v>
      </c>
      <c r="U28" s="42">
        <f t="shared" si="6"/>
        <v>613.20000000000005</v>
      </c>
      <c r="V28" s="42">
        <f t="shared" si="8"/>
        <v>-25.5</v>
      </c>
    </row>
    <row r="29" spans="1:22" s="51" customFormat="1" ht="18" customHeight="1" x14ac:dyDescent="0.25">
      <c r="A29" s="50">
        <v>7</v>
      </c>
      <c r="B29" s="54" t="str">
        <f>'Übersicht Schützen'!A8</f>
        <v>Wilken Noah</v>
      </c>
      <c r="C29" s="88" t="str">
        <f>'Übersicht Schützen'!B8</f>
        <v>Lahn</v>
      </c>
      <c r="D29" s="55">
        <f>'Übersicht Schützen'!C8</f>
        <v>305</v>
      </c>
      <c r="E29" s="38">
        <f>'Übersicht Schützen'!D8</f>
        <v>299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302</v>
      </c>
      <c r="K29" s="38">
        <f t="shared" si="7"/>
        <v>604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302</v>
      </c>
      <c r="U29" s="38">
        <f t="shared" si="6"/>
        <v>604</v>
      </c>
      <c r="V29" s="38">
        <f t="shared" si="8"/>
        <v>-9.2000000000000455</v>
      </c>
    </row>
    <row r="30" spans="1:22" s="51" customFormat="1" ht="18" customHeight="1" x14ac:dyDescent="0.25">
      <c r="A30" s="29">
        <v>8</v>
      </c>
      <c r="B30" s="57" t="str">
        <f>'Übersicht Schützen'!A9</f>
        <v>Jansen Lars</v>
      </c>
      <c r="C30" s="89" t="str">
        <f>'Übersicht Schützen'!B9</f>
        <v>Spahnharrenstätte</v>
      </c>
      <c r="D30" s="58">
        <f>'Übersicht Schützen'!C9</f>
        <v>234.2</v>
      </c>
      <c r="E30" s="42">
        <f>'Übersicht Schützen'!D9</f>
        <v>274.10000000000002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254.15</v>
      </c>
      <c r="K30" s="42">
        <f t="shared" si="7"/>
        <v>508.3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254.15</v>
      </c>
      <c r="U30" s="42">
        <f t="shared" si="6"/>
        <v>508.3</v>
      </c>
      <c r="V30" s="42">
        <f t="shared" si="8"/>
        <v>-95.699999999999989</v>
      </c>
    </row>
    <row r="31" spans="1:22" s="51" customFormat="1" ht="18" customHeight="1" x14ac:dyDescent="0.25">
      <c r="A31" s="43">
        <v>9</v>
      </c>
      <c r="B31" s="54" t="str">
        <f>'Übersicht Schützen'!A10</f>
        <v>Gedecksnis Stefan</v>
      </c>
      <c r="C31" s="88" t="str">
        <f>'Übersicht Schützen'!B10</f>
        <v>Esterwegen</v>
      </c>
      <c r="D31" s="55">
        <f>'Übersicht Schützen'!C10</f>
        <v>200.6</v>
      </c>
      <c r="E31" s="38">
        <f>'Übersicht Schützen'!D10</f>
        <v>224.4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212.5</v>
      </c>
      <c r="K31" s="38">
        <f t="shared" si="7"/>
        <v>425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212.5</v>
      </c>
      <c r="U31" s="38">
        <f t="shared" si="6"/>
        <v>425</v>
      </c>
      <c r="V31" s="38">
        <f t="shared" si="8"/>
        <v>-83.300000000000011</v>
      </c>
    </row>
    <row r="32" spans="1:22" s="51" customFormat="1" ht="18" customHeight="1" x14ac:dyDescent="0.25">
      <c r="A32" s="52">
        <v>10</v>
      </c>
      <c r="B32" s="57" t="str">
        <f>'Übersicht Schützen'!A11</f>
        <v>Köstering Nele</v>
      </c>
      <c r="C32" s="89" t="str">
        <f>'Übersicht Schützen'!B11</f>
        <v>Börgerwald</v>
      </c>
      <c r="D32" s="58">
        <f>'Übersicht Schützen'!C11</f>
        <v>353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353</v>
      </c>
      <c r="K32" s="42">
        <f t="shared" si="7"/>
        <v>353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353</v>
      </c>
      <c r="U32" s="42">
        <f t="shared" si="6"/>
        <v>353</v>
      </c>
      <c r="V32" s="42">
        <f t="shared" si="8"/>
        <v>-72</v>
      </c>
    </row>
    <row r="33" spans="1:44" s="51" customFormat="1" ht="18" customHeight="1" x14ac:dyDescent="0.25">
      <c r="A33" s="50">
        <v>11</v>
      </c>
      <c r="B33" s="54" t="str">
        <f>'Übersicht Schützen'!A12</f>
        <v xml:space="preserve">Feldhaus Celien </v>
      </c>
      <c r="C33" s="88" t="str">
        <f>'Übersicht Schützen'!B12</f>
        <v>Lähden Jugend I</v>
      </c>
      <c r="D33" s="55">
        <f>'Übersicht Schützen'!C12</f>
        <v>327.10000000000002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327.10000000000002</v>
      </c>
      <c r="K33" s="38">
        <f t="shared" si="7"/>
        <v>327.10000000000002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327.10000000000002</v>
      </c>
      <c r="U33" s="38">
        <f t="shared" si="6"/>
        <v>327.10000000000002</v>
      </c>
      <c r="V33" s="38">
        <f t="shared" si="8"/>
        <v>-25.899999999999977</v>
      </c>
    </row>
    <row r="34" spans="1:44" s="51" customFormat="1" ht="18" customHeight="1" x14ac:dyDescent="0.25">
      <c r="A34" s="29">
        <v>12</v>
      </c>
      <c r="B34" s="57" t="str">
        <f>'Übersicht Schützen'!A13</f>
        <v>Feldhaus Vanessa</v>
      </c>
      <c r="C34" s="89" t="str">
        <f>'Übersicht Schützen'!B13</f>
        <v>Lähden Jugend I</v>
      </c>
      <c r="D34" s="58">
        <f>'Übersicht Schützen'!C13</f>
        <v>301.60000000000002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301.60000000000002</v>
      </c>
      <c r="K34" s="42">
        <f t="shared" si="7"/>
        <v>301.60000000000002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301.60000000000002</v>
      </c>
      <c r="U34" s="42">
        <f t="shared" si="6"/>
        <v>301.60000000000002</v>
      </c>
      <c r="V34" s="42">
        <f t="shared" si="8"/>
        <v>-25.5</v>
      </c>
    </row>
    <row r="35" spans="1:44" s="51" customFormat="1" ht="18" customHeight="1" x14ac:dyDescent="0.25">
      <c r="A35" s="50">
        <v>13</v>
      </c>
      <c r="B35" s="54" t="str">
        <f>'Übersicht Schützen'!A14</f>
        <v>Runde Marcel</v>
      </c>
      <c r="C35" s="88" t="str">
        <f>'Übersicht Schützen'!B14</f>
        <v>Spahnharrenstätte</v>
      </c>
      <c r="D35" s="55">
        <f>'Übersicht Schützen'!C14</f>
        <v>295.5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295.5</v>
      </c>
      <c r="K35" s="38">
        <f t="shared" si="7"/>
        <v>295.5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295.5</v>
      </c>
      <c r="U35" s="38">
        <f t="shared" si="6"/>
        <v>295.5</v>
      </c>
      <c r="V35" s="38">
        <f t="shared" si="8"/>
        <v>-6.1000000000000227</v>
      </c>
    </row>
    <row r="36" spans="1:44" s="51" customFormat="1" ht="18" customHeight="1" x14ac:dyDescent="0.25">
      <c r="A36" s="52">
        <v>14</v>
      </c>
      <c r="B36" s="57" t="str">
        <f>'Übersicht Schützen'!A15</f>
        <v>Schulz Mika</v>
      </c>
      <c r="C36" s="89" t="str">
        <f>'Übersicht Schützen'!B15</f>
        <v>Lahn</v>
      </c>
      <c r="D36" s="58">
        <f>'Übersicht Schützen'!C15</f>
        <v>0</v>
      </c>
      <c r="E36" s="42">
        <f>'Übersicht Schützen'!D15</f>
        <v>291.10000000000002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291.10000000000002</v>
      </c>
      <c r="K36" s="42">
        <f t="shared" si="7"/>
        <v>291.10000000000002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291.10000000000002</v>
      </c>
      <c r="U36" s="42">
        <f t="shared" si="6"/>
        <v>291.10000000000002</v>
      </c>
      <c r="V36" s="42">
        <f t="shared" si="8"/>
        <v>-4.3999999999999773</v>
      </c>
    </row>
    <row r="37" spans="1:44" s="51" customFormat="1" ht="18" customHeight="1" x14ac:dyDescent="0.25">
      <c r="A37" s="43">
        <v>15</v>
      </c>
      <c r="B37" s="54" t="str">
        <f>'Übersicht Schützen'!A16</f>
        <v>Dolling Leon</v>
      </c>
      <c r="C37" s="88" t="str">
        <f>'Übersicht Schützen'!B16</f>
        <v>Lorup</v>
      </c>
      <c r="D37" s="55">
        <f>'Übersicht Schützen'!C16</f>
        <v>274.7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274.7</v>
      </c>
      <c r="K37" s="38">
        <f t="shared" si="7"/>
        <v>274.7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274.7</v>
      </c>
      <c r="U37" s="38">
        <f t="shared" si="6"/>
        <v>274.7</v>
      </c>
      <c r="V37" s="38">
        <f t="shared" si="8"/>
        <v>-16.400000000000034</v>
      </c>
    </row>
    <row r="38" spans="1:44" s="51" customFormat="1" ht="18" customHeight="1" x14ac:dyDescent="0.25">
      <c r="A38" s="29">
        <v>16</v>
      </c>
      <c r="B38" s="57" t="str">
        <f>'Übersicht Schützen'!A17</f>
        <v xml:space="preserve">Leis Fynn Lucas </v>
      </c>
      <c r="C38" s="89" t="str">
        <f>'Übersicht Schützen'!B17</f>
        <v>Spahnharrenstätte</v>
      </c>
      <c r="D38" s="58">
        <f>'Übersicht Schützen'!C17</f>
        <v>83.8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83.8</v>
      </c>
      <c r="K38" s="42">
        <f t="shared" si="7"/>
        <v>83.8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83.8</v>
      </c>
      <c r="U38" s="42">
        <f t="shared" si="6"/>
        <v>83.8</v>
      </c>
      <c r="V38" s="42">
        <f t="shared" si="8"/>
        <v>-190.89999999999998</v>
      </c>
    </row>
    <row r="39" spans="1:44" s="51" customFormat="1" ht="18" customHeight="1" x14ac:dyDescent="0.25">
      <c r="A39" s="50">
        <v>17</v>
      </c>
      <c r="B39" s="54" t="str">
        <f>'Übersicht Schützen'!A18</f>
        <v>Wübben Jasper</v>
      </c>
      <c r="C39" s="88" t="str">
        <f>'Übersicht Schützen'!B18</f>
        <v>Esterwegen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-83.8</v>
      </c>
    </row>
    <row r="40" spans="1:44" s="51" customFormat="1" ht="18" customHeight="1" x14ac:dyDescent="0.25">
      <c r="A40" s="29">
        <v>18</v>
      </c>
      <c r="B40" s="57" t="str">
        <f>'Übersicht Schützen'!A19</f>
        <v>Engbers Julian</v>
      </c>
      <c r="C40" s="89" t="str">
        <f>'Übersicht Schützen'!B19</f>
        <v>Esterwegen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Meyer Johan</v>
      </c>
      <c r="C41" s="88" t="str">
        <f>'Übersicht Schützen'!B20</f>
        <v>Esterwegen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5</v>
      </c>
      <c r="C42" s="89" t="str">
        <f>'Übersicht Schützen'!B21</f>
        <v>Esterwegen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10</v>
      </c>
      <c r="C43" s="88" t="str">
        <f>'Übersicht Schützen'!B22</f>
        <v>Lähden Jugend I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13</v>
      </c>
      <c r="C44" s="89" t="str">
        <f>'Übersicht Schützen'!B23</f>
        <v>Börgerwald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14</v>
      </c>
      <c r="C45" s="88" t="str">
        <f>'Übersicht Schützen'!B24</f>
        <v>Börgerwald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15</v>
      </c>
      <c r="C46" s="89" t="str">
        <f>'Übersicht Schützen'!B25</f>
        <v>Börgerwald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19</v>
      </c>
      <c r="C47" s="88" t="str">
        <f>'Übersicht Schützen'!B26</f>
        <v>Börgermoor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20</v>
      </c>
      <c r="C48" s="89" t="str">
        <f>'Übersicht Schützen'!B27</f>
        <v>Börgermoor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24</v>
      </c>
      <c r="C49" s="88" t="str">
        <f>'Übersicht Schützen'!B28</f>
        <v>Spahnharrenstätte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25</v>
      </c>
      <c r="C50" s="89" t="str">
        <f>'Übersicht Schützen'!B29</f>
        <v>Spahnharrenstätte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27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28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29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30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Lahn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295.78750000000002</v>
      </c>
      <c r="K84" s="37">
        <f>IF(SUM(K23:K82)&lt;&gt;0,AVERAGEIF(K23:K82,"&lt;&gt;0"),0)</f>
        <v>471.15000000000009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295.78750000000002</v>
      </c>
      <c r="U84" s="112">
        <f>(K84+S84)</f>
        <v>471.15000000000009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126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131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138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123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149</v>
      </c>
      <c r="AL5" s="164"/>
      <c r="AM5" s="99"/>
    </row>
    <row r="6" spans="1:41" ht="15" customHeight="1" x14ac:dyDescent="0.25">
      <c r="A6" s="90">
        <v>5</v>
      </c>
      <c r="B6" s="106" t="s">
        <v>125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122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150</v>
      </c>
      <c r="AL7" s="164"/>
      <c r="AM7" s="99"/>
    </row>
    <row r="8" spans="1:41" ht="15" customHeight="1" x14ac:dyDescent="0.25">
      <c r="A8" s="90">
        <v>7</v>
      </c>
      <c r="B8" s="106" t="s">
        <v>124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87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88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89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90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91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92</v>
      </c>
      <c r="T15" s="80"/>
      <c r="U15" s="80" t="s">
        <v>93</v>
      </c>
      <c r="V15" s="80"/>
      <c r="W15" s="80" t="s">
        <v>94</v>
      </c>
      <c r="X15" s="80"/>
      <c r="Y15" s="80" t="s">
        <v>95</v>
      </c>
      <c r="Z15" s="80"/>
      <c r="AA15" s="80" t="s">
        <v>96</v>
      </c>
      <c r="AB15" s="80"/>
      <c r="AC15" s="80" t="s">
        <v>97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164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135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136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137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130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132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133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134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143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70</v>
      </c>
      <c r="C25" s="92" t="str">
        <f>B3</f>
        <v>Lähden Jugend I</v>
      </c>
      <c r="D25" s="92"/>
      <c r="E25" s="50" t="s">
        <v>130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139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140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71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Börgerwald</v>
      </c>
      <c r="D30" s="92"/>
      <c r="E30" s="50" t="s">
        <v>130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141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142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144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Börgermoor</v>
      </c>
      <c r="D35" s="92"/>
      <c r="E35" s="50" t="s">
        <v>130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145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146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163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Spahnharrenstätte</v>
      </c>
      <c r="D40" s="92"/>
      <c r="E40" s="50" t="s">
        <v>130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147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78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79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80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130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148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162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81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Lahn</v>
      </c>
      <c r="D50" s="92"/>
      <c r="E50" s="50" t="s">
        <v>130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84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98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99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100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101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102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103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104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105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106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107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108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109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110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111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112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113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114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115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116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160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161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92</v>
      </c>
      <c r="T15" s="80"/>
      <c r="U15" s="66" t="s">
        <v>93</v>
      </c>
      <c r="V15" s="80"/>
      <c r="W15" s="66" t="s">
        <v>94</v>
      </c>
      <c r="X15" s="80"/>
      <c r="Y15" s="66" t="s">
        <v>95</v>
      </c>
      <c r="Z15" s="80"/>
      <c r="AA15" s="66" t="s">
        <v>96</v>
      </c>
      <c r="AB15" s="80"/>
      <c r="AC15" s="66" t="s">
        <v>97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132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374.95000000000005</v>
      </c>
      <c r="J2" s="9">
        <f>VLOOKUP(A2,Formelhilfe!$A$15:$H$74,8,FALSE)</f>
        <v>2</v>
      </c>
      <c r="K2" s="10">
        <f t="shared" ref="K2:K33" si="1">SUM(C2:H2)</f>
        <v>749.90000000000009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374.95000000000005</v>
      </c>
      <c r="V2" s="9">
        <f>VLOOKUP(A2,Formelhilfe!$A$15:$P$74,16,FALSE)</f>
        <v>2</v>
      </c>
      <c r="W2" s="11">
        <f t="shared" ref="W2:W33" si="5">SUM(C2:H2,L2:Q2)</f>
        <v>749.90000000000009</v>
      </c>
    </row>
    <row r="3" spans="1:23" ht="20.25" customHeight="1" x14ac:dyDescent="0.35">
      <c r="A3" s="106" t="s">
        <v>133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362.15</v>
      </c>
      <c r="J3" s="9">
        <f>VLOOKUP(A3,Formelhilfe!$A$15:$H$74,8,FALSE)</f>
        <v>2</v>
      </c>
      <c r="K3" s="10">
        <f t="shared" si="1"/>
        <v>724.3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362.15</v>
      </c>
      <c r="V3" s="9">
        <f>VLOOKUP(A3,Formelhilfe!$A$15:$P$74,16,FALSE)</f>
        <v>2</v>
      </c>
      <c r="W3" s="11">
        <f t="shared" si="5"/>
        <v>724.3</v>
      </c>
    </row>
    <row r="4" spans="1:23" ht="20.25" customHeight="1" x14ac:dyDescent="0.35">
      <c r="A4" s="106" t="s">
        <v>141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353.65</v>
      </c>
      <c r="J4" s="9">
        <f>VLOOKUP(A4,Formelhilfe!$A$15:$H$74,8,FALSE)</f>
        <v>2</v>
      </c>
      <c r="K4" s="10">
        <f t="shared" si="1"/>
        <v>707.3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353.65</v>
      </c>
      <c r="V4" s="9">
        <f>VLOOKUP(A4,Formelhilfe!$A$15:$P$74,16,FALSE)</f>
        <v>2</v>
      </c>
      <c r="W4" s="11">
        <f t="shared" si="5"/>
        <v>707.3</v>
      </c>
    </row>
    <row r="5" spans="1:23" ht="20.25" customHeight="1" x14ac:dyDescent="0.35">
      <c r="A5" s="106" t="s">
        <v>139</v>
      </c>
      <c r="B5" s="92" t="str">
        <f>VLOOKUP(A5,'Wettkampf 1'!$B$16:$C$75,2,FALSE)</f>
        <v>Börgerwald</v>
      </c>
      <c r="C5" s="9">
        <f>VLOOKUP(A5,'Wettkampf 1'!$B$16:$D$75,3,FALSE)</f>
        <v>321</v>
      </c>
      <c r="D5" s="9">
        <f>VLOOKUP($A5,'2'!$B$16:$D$75,3,FALSE)</f>
        <v>319.89999999999998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320.45</v>
      </c>
      <c r="J5" s="9">
        <f>VLOOKUP(A5,Formelhilfe!$A$15:$H$74,8,FALSE)</f>
        <v>2</v>
      </c>
      <c r="K5" s="10">
        <f t="shared" si="1"/>
        <v>640.9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320.45</v>
      </c>
      <c r="V5" s="9">
        <f>VLOOKUP(A5,Formelhilfe!$A$15:$P$74,16,FALSE)</f>
        <v>2</v>
      </c>
      <c r="W5" s="11">
        <f t="shared" si="5"/>
        <v>640.9</v>
      </c>
    </row>
    <row r="6" spans="1:23" ht="20.25" customHeight="1" x14ac:dyDescent="0.35">
      <c r="A6" s="106" t="s">
        <v>144</v>
      </c>
      <c r="B6" s="92" t="str">
        <f>VLOOKUP(A6,'Wettkampf 1'!$B$16:$C$75,2,FALSE)</f>
        <v>Börgermoor</v>
      </c>
      <c r="C6" s="9">
        <f>VLOOKUP(A6,'Wettkampf 1'!$B$16:$D$75,3,FALSE)</f>
        <v>304.7</v>
      </c>
      <c r="D6" s="9">
        <f>VLOOKUP($A6,'2'!$B$16:$D$75,3,FALSE)</f>
        <v>334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319.35000000000002</v>
      </c>
      <c r="J6" s="9">
        <f>VLOOKUP(A6,Formelhilfe!$A$15:$H$74,8,FALSE)</f>
        <v>2</v>
      </c>
      <c r="K6" s="10">
        <f t="shared" si="1"/>
        <v>638.70000000000005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319.35000000000002</v>
      </c>
      <c r="V6" s="9">
        <f>VLOOKUP(A6,Formelhilfe!$A$15:$P$74,16,FALSE)</f>
        <v>2</v>
      </c>
      <c r="W6" s="11">
        <f t="shared" si="5"/>
        <v>638.70000000000005</v>
      </c>
    </row>
    <row r="7" spans="1:23" ht="20.25" customHeight="1" x14ac:dyDescent="0.35">
      <c r="A7" s="106" t="s">
        <v>142</v>
      </c>
      <c r="B7" s="92" t="str">
        <f>VLOOKUP(A7,'Wettkampf 1'!$B$16:$C$75,2,FALSE)</f>
        <v>Börgermoor</v>
      </c>
      <c r="C7" s="9">
        <f>VLOOKUP(A7,'Wettkampf 1'!$B$16:$D$75,3,FALSE)</f>
        <v>298.10000000000002</v>
      </c>
      <c r="D7" s="9">
        <f>VLOOKUP($A7,'2'!$B$16:$D$75,3,FALSE)</f>
        <v>315.10000000000002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306.60000000000002</v>
      </c>
      <c r="J7" s="9">
        <f>VLOOKUP(A7,Formelhilfe!$A$15:$H$74,8,FALSE)</f>
        <v>2</v>
      </c>
      <c r="K7" s="10">
        <f t="shared" si="1"/>
        <v>613.20000000000005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306.60000000000002</v>
      </c>
      <c r="V7" s="9">
        <f>VLOOKUP(A7,Formelhilfe!$A$15:$P$74,16,FALSE)</f>
        <v>2</v>
      </c>
      <c r="W7" s="11">
        <f t="shared" si="5"/>
        <v>613.20000000000005</v>
      </c>
    </row>
    <row r="8" spans="1:23" ht="20.25" customHeight="1" x14ac:dyDescent="0.35">
      <c r="A8" s="106" t="s">
        <v>148</v>
      </c>
      <c r="B8" s="92" t="str">
        <f>VLOOKUP(A8,'Wettkampf 1'!$B$16:$C$75,2,FALSE)</f>
        <v>Lahn</v>
      </c>
      <c r="C8" s="9">
        <f>VLOOKUP(A8,'Wettkampf 1'!$B$16:$D$75,3,FALSE)</f>
        <v>305</v>
      </c>
      <c r="D8" s="9">
        <f>VLOOKUP($A8,'2'!$B$16:$D$75,3,FALSE)</f>
        <v>299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302</v>
      </c>
      <c r="J8" s="9">
        <f>VLOOKUP(A8,Formelhilfe!$A$15:$H$74,8,FALSE)</f>
        <v>2</v>
      </c>
      <c r="K8" s="10">
        <f t="shared" si="1"/>
        <v>604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302</v>
      </c>
      <c r="V8" s="9">
        <f>VLOOKUP(A8,Formelhilfe!$A$15:$P$74,16,FALSE)</f>
        <v>2</v>
      </c>
      <c r="W8" s="11">
        <f t="shared" si="5"/>
        <v>604</v>
      </c>
    </row>
    <row r="9" spans="1:23" ht="20.25" customHeight="1" x14ac:dyDescent="0.35">
      <c r="A9" s="106" t="s">
        <v>163</v>
      </c>
      <c r="B9" s="92" t="str">
        <f>VLOOKUP(A9,'Wettkampf 1'!$B$16:$C$75,2,FALSE)</f>
        <v>Spahnharrenstätte</v>
      </c>
      <c r="C9" s="9">
        <f>VLOOKUP(A9,'Wettkampf 1'!$B$16:$D$75,3,FALSE)</f>
        <v>234.2</v>
      </c>
      <c r="D9" s="9">
        <f>VLOOKUP($A9,'2'!$B$16:$D$75,3,FALSE)</f>
        <v>274.10000000000002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254.15</v>
      </c>
      <c r="J9" s="9">
        <f>VLOOKUP(A9,Formelhilfe!$A$15:$H$74,8,FALSE)</f>
        <v>2</v>
      </c>
      <c r="K9" s="10">
        <f t="shared" si="1"/>
        <v>508.3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254.15</v>
      </c>
      <c r="V9" s="9">
        <f>VLOOKUP(A9,Formelhilfe!$A$15:$P$74,16,FALSE)</f>
        <v>2</v>
      </c>
      <c r="W9" s="11">
        <f t="shared" si="5"/>
        <v>508.3</v>
      </c>
    </row>
    <row r="10" spans="1:23" ht="20.25" customHeight="1" x14ac:dyDescent="0.35">
      <c r="A10" s="106" t="s">
        <v>164</v>
      </c>
      <c r="B10" s="92" t="str">
        <f>VLOOKUP(A10,'Wettkampf 1'!$B$16:$C$75,2,FALSE)</f>
        <v>Esterwegen</v>
      </c>
      <c r="C10" s="9">
        <f>VLOOKUP(A10,'Wettkampf 1'!$B$16:$D$75,3,FALSE)</f>
        <v>200.6</v>
      </c>
      <c r="D10" s="9">
        <f>VLOOKUP($A10,'2'!$B$16:$D$75,3,FALSE)</f>
        <v>224.4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212.5</v>
      </c>
      <c r="J10" s="9">
        <f>VLOOKUP(A10,Formelhilfe!$A$15:$H$74,8,FALSE)</f>
        <v>2</v>
      </c>
      <c r="K10" s="10">
        <f t="shared" si="1"/>
        <v>425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212.5</v>
      </c>
      <c r="V10" s="9">
        <f>VLOOKUP(A10,Formelhilfe!$A$15:$P$74,16,FALSE)</f>
        <v>2</v>
      </c>
      <c r="W10" s="11">
        <f t="shared" si="5"/>
        <v>425</v>
      </c>
    </row>
    <row r="11" spans="1:23" ht="20.25" customHeight="1" x14ac:dyDescent="0.35">
      <c r="A11" s="106" t="s">
        <v>140</v>
      </c>
      <c r="B11" s="92" t="str">
        <f>VLOOKUP(A11,'Wettkampf 1'!$B$16:$C$75,2,FALSE)</f>
        <v>Börgerwald</v>
      </c>
      <c r="C11" s="9">
        <f>VLOOKUP(A11,'Wettkampf 1'!$B$16:$D$75,3,FALSE)</f>
        <v>353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353</v>
      </c>
      <c r="J11" s="9">
        <f>VLOOKUP(A11,Formelhilfe!$A$15:$H$74,8,FALSE)</f>
        <v>1</v>
      </c>
      <c r="K11" s="10">
        <f t="shared" si="1"/>
        <v>353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353</v>
      </c>
      <c r="V11" s="9">
        <f>VLOOKUP(A11,Formelhilfe!$A$15:$P$74,16,FALSE)</f>
        <v>1</v>
      </c>
      <c r="W11" s="11">
        <f t="shared" si="5"/>
        <v>353</v>
      </c>
    </row>
    <row r="12" spans="1:23" ht="20.25" customHeight="1" x14ac:dyDescent="0.35">
      <c r="A12" s="106" t="s">
        <v>143</v>
      </c>
      <c r="B12" s="92" t="str">
        <f>VLOOKUP(A12,'Wettkampf 1'!$B$16:$C$75,2,FALSE)</f>
        <v>Lähden Jugend I</v>
      </c>
      <c r="C12" s="9">
        <f>VLOOKUP(A12,'Wettkampf 1'!$B$16:$D$75,3,FALSE)</f>
        <v>327.10000000000002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327.10000000000002</v>
      </c>
      <c r="J12" s="9">
        <f>VLOOKUP(A12,Formelhilfe!$A$15:$H$74,8,FALSE)</f>
        <v>1</v>
      </c>
      <c r="K12" s="10">
        <f t="shared" si="1"/>
        <v>327.10000000000002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327.10000000000002</v>
      </c>
      <c r="V12" s="9">
        <f>VLOOKUP(A12,Formelhilfe!$A$15:$P$74,16,FALSE)</f>
        <v>1</v>
      </c>
      <c r="W12" s="11">
        <f t="shared" si="5"/>
        <v>327.10000000000002</v>
      </c>
    </row>
    <row r="13" spans="1:23" ht="20.25" customHeight="1" x14ac:dyDescent="0.35">
      <c r="A13" s="106" t="s">
        <v>134</v>
      </c>
      <c r="B13" s="92" t="str">
        <f>VLOOKUP(A13,'Wettkampf 1'!$B$16:$C$75,2,FALSE)</f>
        <v>Lähden Jugend I</v>
      </c>
      <c r="C13" s="9">
        <f>VLOOKUP(A13,'Wettkampf 1'!$B$16:$D$75,3,FALSE)</f>
        <v>301.60000000000002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301.60000000000002</v>
      </c>
      <c r="J13" s="9">
        <f>VLOOKUP(A13,Formelhilfe!$A$15:$H$74,8,FALSE)</f>
        <v>1</v>
      </c>
      <c r="K13" s="10">
        <f t="shared" si="1"/>
        <v>301.60000000000002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301.60000000000002</v>
      </c>
      <c r="V13" s="9">
        <f>VLOOKUP(A13,Formelhilfe!$A$15:$P$74,16,FALSE)</f>
        <v>1</v>
      </c>
      <c r="W13" s="11">
        <f t="shared" si="5"/>
        <v>301.60000000000002</v>
      </c>
    </row>
    <row r="14" spans="1:23" ht="20.25" customHeight="1" x14ac:dyDescent="0.35">
      <c r="A14" s="106" t="s">
        <v>145</v>
      </c>
      <c r="B14" s="92" t="str">
        <f>VLOOKUP(A14,'Wettkampf 1'!$B$16:$C$75,2,FALSE)</f>
        <v>Spahnharrenstätte</v>
      </c>
      <c r="C14" s="9">
        <f>VLOOKUP(A14,'Wettkampf 1'!$B$16:$D$75,3,FALSE)</f>
        <v>295.5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295.5</v>
      </c>
      <c r="J14" s="9">
        <f>VLOOKUP(A14,Formelhilfe!$A$15:$H$74,8,FALSE)</f>
        <v>1</v>
      </c>
      <c r="K14" s="10">
        <f t="shared" si="1"/>
        <v>295.5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295.5</v>
      </c>
      <c r="V14" s="9">
        <f>VLOOKUP(A14,Formelhilfe!$A$15:$P$74,16,FALSE)</f>
        <v>1</v>
      </c>
      <c r="W14" s="11">
        <f t="shared" si="5"/>
        <v>295.5</v>
      </c>
    </row>
    <row r="15" spans="1:23" ht="20.25" customHeight="1" x14ac:dyDescent="0.35">
      <c r="A15" s="106" t="s">
        <v>162</v>
      </c>
      <c r="B15" s="92" t="str">
        <f>VLOOKUP(A15,'Wettkampf 1'!$B$16:$C$75,2,FALSE)</f>
        <v>Lahn</v>
      </c>
      <c r="C15" s="9">
        <f>VLOOKUP(A15,'Wettkampf 1'!$B$16:$D$75,3,FALSE)</f>
        <v>0</v>
      </c>
      <c r="D15" s="9">
        <f>VLOOKUP($A15,'2'!$B$16:$D$75,3,FALSE)</f>
        <v>291.10000000000002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291.10000000000002</v>
      </c>
      <c r="J15" s="9">
        <f>VLOOKUP(A15,Formelhilfe!$A$15:$H$74,8,FALSE)</f>
        <v>1</v>
      </c>
      <c r="K15" s="10">
        <f t="shared" si="1"/>
        <v>291.10000000000002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291.10000000000002</v>
      </c>
      <c r="V15" s="9">
        <f>VLOOKUP(A15,Formelhilfe!$A$15:$P$74,16,FALSE)</f>
        <v>1</v>
      </c>
      <c r="W15" s="11">
        <f t="shared" si="5"/>
        <v>291.10000000000002</v>
      </c>
    </row>
    <row r="16" spans="1:23" ht="20.25" customHeight="1" x14ac:dyDescent="0.35">
      <c r="A16" s="106" t="s">
        <v>147</v>
      </c>
      <c r="B16" s="92" t="str">
        <f>VLOOKUP(A16,'Wettkampf 1'!$B$16:$C$75,2,FALSE)</f>
        <v>Lorup</v>
      </c>
      <c r="C16" s="9">
        <f>VLOOKUP(A16,'Wettkampf 1'!$B$16:$D$75,3,FALSE)</f>
        <v>274.7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274.7</v>
      </c>
      <c r="J16" s="9">
        <f>VLOOKUP(A16,Formelhilfe!$A$15:$H$74,8,FALSE)</f>
        <v>1</v>
      </c>
      <c r="K16" s="10">
        <f t="shared" si="1"/>
        <v>274.7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274.7</v>
      </c>
      <c r="V16" s="9">
        <f>VLOOKUP(A16,Formelhilfe!$A$15:$P$74,16,FALSE)</f>
        <v>1</v>
      </c>
      <c r="W16" s="11">
        <f t="shared" si="5"/>
        <v>274.7</v>
      </c>
    </row>
    <row r="17" spans="1:45" ht="20.25" customHeight="1" x14ac:dyDescent="0.35">
      <c r="A17" s="106" t="s">
        <v>146</v>
      </c>
      <c r="B17" s="92" t="str">
        <f>VLOOKUP(A17,'Wettkampf 1'!$B$16:$C$75,2,FALSE)</f>
        <v>Spahnharrenstätte</v>
      </c>
      <c r="C17" s="9">
        <f>VLOOKUP(A17,'Wettkampf 1'!$B$16:$D$75,3,FALSE)</f>
        <v>83.8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83.8</v>
      </c>
      <c r="J17" s="9">
        <f>VLOOKUP(A17,Formelhilfe!$A$15:$H$74,8,FALSE)</f>
        <v>1</v>
      </c>
      <c r="K17" s="10">
        <f t="shared" si="1"/>
        <v>83.8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83.8</v>
      </c>
      <c r="V17" s="9">
        <f>VLOOKUP(A17,Formelhilfe!$A$15:$P$74,16,FALSE)</f>
        <v>1</v>
      </c>
      <c r="W17" s="11">
        <f t="shared" si="5"/>
        <v>83.8</v>
      </c>
    </row>
    <row r="18" spans="1:45" ht="20.25" customHeight="1" x14ac:dyDescent="0.35">
      <c r="A18" s="106" t="s">
        <v>135</v>
      </c>
      <c r="B18" s="92" t="str">
        <f>VLOOKUP(A18,'Wettkampf 1'!$B$16:$C$75,2,FALSE)</f>
        <v>Esterwegen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0</v>
      </c>
      <c r="J18" s="9">
        <f>VLOOKUP(A18,Formelhilfe!$A$15:$H$74,8,FALSE)</f>
        <v>0</v>
      </c>
      <c r="K18" s="10">
        <f t="shared" si="1"/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0</v>
      </c>
      <c r="V18" s="9">
        <f>VLOOKUP(A18,Formelhilfe!$A$15:$P$74,16,FALSE)</f>
        <v>0</v>
      </c>
      <c r="W18" s="11">
        <f t="shared" si="5"/>
        <v>0</v>
      </c>
    </row>
    <row r="19" spans="1:45" ht="20.25" customHeight="1" x14ac:dyDescent="0.35">
      <c r="A19" s="106" t="s">
        <v>136</v>
      </c>
      <c r="B19" s="92" t="str">
        <f>VLOOKUP(A19,'Wettkampf 1'!$B$16:$C$75,2,FALSE)</f>
        <v>Esterwegen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0</v>
      </c>
      <c r="J19" s="9">
        <f>VLOOKUP(A19,Formelhilfe!$A$15:$H$74,8,FALSE)</f>
        <v>0</v>
      </c>
      <c r="K19" s="10">
        <f t="shared" si="1"/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0</v>
      </c>
      <c r="V19" s="9">
        <f>VLOOKUP(A19,Formelhilfe!$A$15:$P$74,16,FALSE)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137</v>
      </c>
      <c r="B20" s="92" t="str">
        <f>VLOOKUP(A20,'Wettkampf 1'!$B$16:$C$75,2,FALSE)</f>
        <v>Esterwegen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49</v>
      </c>
      <c r="B21" s="92" t="str">
        <f>VLOOKUP(A21,'Wettkampf 1'!$B$16:$C$75,2,FALSE)</f>
        <v>Esterwegen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70</v>
      </c>
      <c r="B22" s="92" t="str">
        <f>VLOOKUP(A22,'Wettkampf 1'!$B$16:$C$75,2,FALSE)</f>
        <v>Lähden Jugend I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71</v>
      </c>
      <c r="B23" s="92" t="str">
        <f>VLOOKUP(A23,'Wettkampf 1'!$B$16:$C$75,2,FALSE)</f>
        <v>Börgerwald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72</v>
      </c>
      <c r="B24" s="92" t="str">
        <f>VLOOKUP(A24,'Wettkampf 1'!$B$16:$C$75,2,FALSE)</f>
        <v>Börgerwald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73</v>
      </c>
      <c r="B25" s="92" t="str">
        <f>VLOOKUP(A25,'Wettkampf 1'!$B$16:$C$75,2,FALSE)</f>
        <v>Börgerwald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74</v>
      </c>
      <c r="B26" s="92" t="str">
        <f>VLOOKUP(A26,'Wettkampf 1'!$B$16:$C$75,2,FALSE)</f>
        <v>Börgermoor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75</v>
      </c>
      <c r="B27" s="92" t="str">
        <f>VLOOKUP(A27,'Wettkampf 1'!$B$16:$C$75,2,FALSE)</f>
        <v>Börgermoor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76</v>
      </c>
      <c r="B28" s="92" t="str">
        <f>VLOOKUP(A28,'Wettkampf 1'!$B$16:$C$75,2,FALSE)</f>
        <v>Spahnharrenstätte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77</v>
      </c>
      <c r="B29" s="92" t="str">
        <f>VLOOKUP(A29,'Wettkampf 1'!$B$16:$C$75,2,FALSE)</f>
        <v>Spahnharrenstätte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78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79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80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50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81</v>
      </c>
      <c r="B34" s="92" t="str">
        <f>VLOOKUP(A34,'Wettkampf 1'!$B$16:$C$75,2,FALSE)</f>
        <v>Lahn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82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83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84</v>
      </c>
      <c r="B37" s="92" t="str">
        <f>VLOOKUP(A37,'Wettkampf 1'!$B$16:$C$75,2,FALSE)</f>
        <v>Verein VIII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98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99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100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101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102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103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104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105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106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107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108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109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110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111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112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113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114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115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116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117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118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119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120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121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4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86</v>
      </c>
      <c r="B8" s="13">
        <f>IF('Wettkampf 1'!D8&gt;0,1,0)</f>
        <v>1</v>
      </c>
      <c r="C8" s="13">
        <f>IF('2'!$D8&gt;0,1,0)</f>
        <v>1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2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2</v>
      </c>
      <c r="S8" s="13" t="s">
        <v>23</v>
      </c>
      <c r="T8" s="13" t="s">
        <v>85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86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86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164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2</v>
      </c>
    </row>
    <row r="16" spans="1:21" ht="15.75" x14ac:dyDescent="0.25">
      <c r="A16" s="106" t="s">
        <v>135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136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137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132</v>
      </c>
      <c r="B20" s="13">
        <f>IF('Wettkampf 1'!D21&gt;0,1,0)</f>
        <v>1</v>
      </c>
      <c r="C20" s="13">
        <f>IF('2'!$D21&gt;0,1,0)</f>
        <v>1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75" x14ac:dyDescent="0.25">
      <c r="A21" s="106" t="s">
        <v>133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06" t="s">
        <v>134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06" t="s">
        <v>143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06" t="s">
        <v>70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139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06" t="s">
        <v>140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71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141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06" t="s">
        <v>142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06" t="s">
        <v>144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145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146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163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06" t="s">
        <v>76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147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148</v>
      </c>
      <c r="B45" s="13">
        <f>IF('Wettkampf 1'!D46&gt;0,1,0)</f>
        <v>1</v>
      </c>
      <c r="C45" s="13">
        <f>IF('2'!$D46&gt;0,1,0)</f>
        <v>1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2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2</v>
      </c>
    </row>
    <row r="46" spans="1:16" ht="15.75" x14ac:dyDescent="0.25">
      <c r="A46" s="106" t="s">
        <v>162</v>
      </c>
      <c r="B46" s="13">
        <f>IF('Wettkampf 1'!D47&gt;0,1,0)</f>
        <v>0</v>
      </c>
      <c r="C46" s="13">
        <f>IF('2'!$D47&gt;0,1,0)</f>
        <v>1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06" t="s">
        <v>81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84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98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99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100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101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102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103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104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105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106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107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108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109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112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113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114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115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116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117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118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119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120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121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25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25</v>
      </c>
    </row>
  </sheetData>
  <sheetProtection selectLockedCells="1" sort="0" selectUnlockedCells="1"/>
  <protectedRanges>
    <protectedRange sqref="A15:A74" name="Bereich5_2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123</v>
      </c>
      <c r="C2" s="7">
        <f>VLOOKUP($B$2:$B$13,'Wettkampf 1'!$B$2:$D$13,3,FALSE)</f>
        <v>955.5</v>
      </c>
      <c r="D2" s="5">
        <f>VLOOKUP($B$2:$B$13,'2'!$B$2:$D$19,3,FALSE)</f>
        <v>1003.7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IF(Formelhilfe!H7 &gt; 0,J2/Formelhilfe!H7,0)</f>
        <v>1959.2</v>
      </c>
      <c r="J2" s="5">
        <f t="shared" ref="J2:J13" si="0">SUM(C2:H2)</f>
        <v>1959.2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IF(Formelhilfe!O7&gt;0,R2/Formelhilfe!O7,0)</f>
        <v>0</v>
      </c>
      <c r="R2" s="5">
        <f t="shared" ref="R2:R13" si="1">SUM(K2:P2)</f>
        <v>0</v>
      </c>
      <c r="S2" s="5">
        <f>IF(Formelhilfe!P7&gt;0,T2/Formelhilfe!P7,0)</f>
        <v>1959.2</v>
      </c>
      <c r="T2" s="6">
        <f t="shared" ref="T2:T13" si="2">SUM(C2:H2,K2:P2)</f>
        <v>1959.2</v>
      </c>
    </row>
    <row r="3" spans="1:20" ht="23.25" customHeight="1" x14ac:dyDescent="0.3">
      <c r="A3" s="12"/>
      <c r="B3" s="106" t="s">
        <v>131</v>
      </c>
      <c r="C3" s="7">
        <f>VLOOKUP($B$2:$B$13,'Wettkampf 1'!$B$2:$D$13,3,FALSE)</f>
        <v>1059.8000000000002</v>
      </c>
      <c r="D3" s="5">
        <f>VLOOKUP($B$2:$B$13,'2'!$B$2:$D$19,3,FALSE)</f>
        <v>741.5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 t="shared" si="0"/>
        <v>1801.3000000000002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 t="shared" si="1"/>
        <v>0</v>
      </c>
      <c r="S3" s="5">
        <f>IF(Formelhilfe!P12&gt;0,T3/Formelhilfe!P12,0)</f>
        <v>0</v>
      </c>
      <c r="T3" s="6">
        <f t="shared" si="2"/>
        <v>1801.3000000000002</v>
      </c>
    </row>
    <row r="4" spans="1:20" ht="23.25" customHeight="1" x14ac:dyDescent="0.3">
      <c r="A4" s="12"/>
      <c r="B4" s="106" t="s">
        <v>138</v>
      </c>
      <c r="C4" s="7">
        <f>VLOOKUP($B$2:$B$13,'Wettkampf 1'!$B$2:$D$13,3,FALSE)</f>
        <v>674</v>
      </c>
      <c r="D4" s="5">
        <f>VLOOKUP($B$2:$B$13,'2'!$B$2:$D$19,3,FALSE)</f>
        <v>319.89999999999998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496.95</v>
      </c>
      <c r="J4" s="5">
        <f t="shared" si="0"/>
        <v>993.9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496.95</v>
      </c>
      <c r="T4" s="6">
        <f t="shared" si="2"/>
        <v>993.9</v>
      </c>
    </row>
    <row r="5" spans="1:20" ht="23.25" customHeight="1" x14ac:dyDescent="0.3">
      <c r="A5" s="12"/>
      <c r="B5" s="106" t="s">
        <v>124</v>
      </c>
      <c r="C5" s="7">
        <f>VLOOKUP($B$2:$B$13,'Wettkampf 1'!$B$2:$D$13,3,FALSE)</f>
        <v>305</v>
      </c>
      <c r="D5" s="5">
        <f>VLOOKUP($B$2:$B$13,'2'!$B$2:$D$19,3,FALSE)</f>
        <v>590.1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IF(Formelhilfe!H6 &gt; 0,J5/Formelhilfe!H6,0)</f>
        <v>447.55</v>
      </c>
      <c r="J5" s="5">
        <f t="shared" si="0"/>
        <v>895.1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447.55</v>
      </c>
      <c r="T5" s="6">
        <f t="shared" si="2"/>
        <v>895.1</v>
      </c>
    </row>
    <row r="6" spans="1:20" ht="23.25" customHeight="1" x14ac:dyDescent="0.3">
      <c r="A6" s="12"/>
      <c r="B6" s="106" t="s">
        <v>125</v>
      </c>
      <c r="C6" s="7">
        <f>VLOOKUP($B$2:$B$13,'Wettkampf 1'!$B$2:$D$13,3,FALSE)</f>
        <v>613.5</v>
      </c>
      <c r="D6" s="5">
        <f>VLOOKUP($B$2:$B$13,'2'!$B$2:$D$19,3,FALSE)</f>
        <v>274.10000000000002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IF(Formelhilfe!H4 &gt; 0,J6/Formelhilfe!H4,0)</f>
        <v>443.8</v>
      </c>
      <c r="J6" s="5">
        <f t="shared" si="0"/>
        <v>887.6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IF(Formelhilfe!O4&gt;0,R6/Formelhilfe!O4,0)</f>
        <v>0</v>
      </c>
      <c r="R6" s="5">
        <f t="shared" si="1"/>
        <v>0</v>
      </c>
      <c r="S6" s="5">
        <f>IF(Formelhilfe!P4&gt;0,T6/Formelhilfe!P4,0)</f>
        <v>443.8</v>
      </c>
      <c r="T6" s="6">
        <f t="shared" si="2"/>
        <v>887.6</v>
      </c>
    </row>
    <row r="7" spans="1:20" ht="23.25" customHeight="1" x14ac:dyDescent="0.3">
      <c r="A7" s="12"/>
      <c r="B7" s="106" t="s">
        <v>126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IF(Formelhilfe!H5 &gt; 0,J7/Formelhilfe!H5,0)</f>
        <v>212.5</v>
      </c>
      <c r="J7" s="5">
        <f t="shared" si="0"/>
        <v>425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IF(Formelhilfe!O5&gt;0,R7/Formelhilfe!O5,0)</f>
        <v>0</v>
      </c>
      <c r="R7" s="5">
        <f t="shared" si="1"/>
        <v>0</v>
      </c>
      <c r="S7" s="5">
        <f>IF(Formelhilfe!P5&gt;0,T7/Formelhilfe!P5,0)</f>
        <v>212.5</v>
      </c>
      <c r="T7" s="6">
        <f t="shared" si="2"/>
        <v>425</v>
      </c>
    </row>
    <row r="8" spans="1:20" ht="23.25" customHeight="1" x14ac:dyDescent="0.3">
      <c r="A8" s="12"/>
      <c r="B8" s="106" t="s">
        <v>122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IF(Formelhilfe!H2 &gt; 0,J8/Formelhilfe!H2,0)</f>
        <v>137.35</v>
      </c>
      <c r="J8" s="5">
        <f t="shared" si="0"/>
        <v>274.7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IF(Formelhilfe!O2&gt;0,R8/Formelhilfe!O2,0)</f>
        <v>0</v>
      </c>
      <c r="R8" s="5">
        <f t="shared" si="1"/>
        <v>0</v>
      </c>
      <c r="S8" s="5">
        <f>IF(Formelhilfe!P2&gt;0,T8/Formelhilfe!P2,0)</f>
        <v>137.35</v>
      </c>
      <c r="T8" s="6">
        <f t="shared" si="2"/>
        <v>274.7</v>
      </c>
    </row>
    <row r="9" spans="1:20" ht="23.25" customHeight="1" x14ac:dyDescent="0.3">
      <c r="A9" s="12"/>
      <c r="B9" s="106" t="s">
        <v>87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3">
      <c r="A10" s="12"/>
      <c r="B10" s="106" t="s">
        <v>88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3">
      <c r="A11" s="12"/>
      <c r="B11" s="106" t="s">
        <v>89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3">
      <c r="A12" s="12"/>
      <c r="B12" s="106" t="s">
        <v>90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91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2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2024-10-06T10:43:17Z</dcterms:modified>
</cp:coreProperties>
</file>