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3A91C4-3554-420F-B611-366ABAC4DEB9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38" i="2" l="1"/>
  <c r="C37" i="2"/>
  <c r="C17" i="2"/>
  <c r="C16" i="2"/>
  <c r="C14" i="2"/>
  <c r="C13" i="2"/>
  <c r="C12" i="2"/>
  <c r="C11" i="2"/>
  <c r="C10" i="2"/>
  <c r="B30" i="18" l="1"/>
  <c r="B7" i="18"/>
  <c r="B29" i="18"/>
  <c r="B21" i="18"/>
  <c r="B8" i="18"/>
  <c r="B33" i="18"/>
  <c r="B36" i="18"/>
  <c r="B4" i="18"/>
  <c r="B32" i="18"/>
  <c r="B2" i="18"/>
  <c r="B19" i="18"/>
  <c r="B37" i="18"/>
  <c r="B24" i="18"/>
  <c r="B15" i="18"/>
  <c r="B16" i="18"/>
  <c r="B12" i="18"/>
  <c r="B11" i="18"/>
  <c r="B22" i="18"/>
  <c r="B20" i="18"/>
  <c r="B27" i="18"/>
  <c r="B9" i="18"/>
  <c r="B3" i="18"/>
  <c r="B14" i="18"/>
  <c r="B6" i="18"/>
  <c r="B26" i="18"/>
  <c r="B25" i="18"/>
  <c r="B5" i="18"/>
  <c r="B28" i="18"/>
  <c r="B18" i="18"/>
  <c r="B31" i="18"/>
  <c r="B17" i="18"/>
  <c r="B23" i="18"/>
  <c r="B35" i="18"/>
  <c r="B13" i="18"/>
  <c r="B34" i="18"/>
  <c r="B10" i="18"/>
  <c r="Q4" i="1"/>
  <c r="P4" i="1"/>
  <c r="O4" i="1"/>
  <c r="N4" i="1"/>
  <c r="M4" i="1"/>
  <c r="L4" i="1"/>
  <c r="C25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F43" i="21"/>
  <c r="K43" i="21" s="1"/>
  <c r="AB42" i="21"/>
  <c r="AC42" i="21" s="1"/>
  <c r="AA42" i="21"/>
  <c r="L42" i="21"/>
  <c r="F42" i="21"/>
  <c r="AB41" i="21"/>
  <c r="AA41" i="2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10" i="21"/>
  <c r="AC14" i="21"/>
  <c r="AC24" i="21"/>
  <c r="AC34" i="21"/>
  <c r="AC35" i="21"/>
  <c r="AC38" i="21"/>
  <c r="AC41" i="21"/>
  <c r="AC43" i="21"/>
  <c r="AC27" i="21"/>
  <c r="AC29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18" i="20"/>
  <c r="AC22" i="20"/>
  <c r="AC36" i="20"/>
  <c r="AC11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2" i="18"/>
  <c r="C36" i="18"/>
  <c r="C11" i="18"/>
  <c r="C17" i="18"/>
  <c r="C9" i="18"/>
  <c r="C16" i="18"/>
  <c r="C32" i="18"/>
  <c r="C37" i="18"/>
  <c r="C34" i="18"/>
  <c r="C29" i="18"/>
  <c r="C4" i="18"/>
  <c r="C8" i="18"/>
  <c r="C6" i="18"/>
  <c r="C35" i="18"/>
  <c r="C33" i="18"/>
  <c r="C21" i="18"/>
  <c r="C22" i="18"/>
  <c r="C18" i="18"/>
  <c r="C23" i="18"/>
  <c r="C26" i="18"/>
  <c r="C30" i="18"/>
  <c r="C14" i="18"/>
  <c r="C13" i="18"/>
  <c r="C12" i="18"/>
  <c r="C15" i="18"/>
  <c r="C19" i="18"/>
  <c r="C20" i="18"/>
  <c r="C31" i="18"/>
  <c r="C24" i="18"/>
  <c r="C28" i="18"/>
  <c r="C7" i="18"/>
  <c r="C10" i="18"/>
  <c r="C27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J42" i="2"/>
  <c r="K42" i="2"/>
  <c r="L42" i="2"/>
  <c r="N42" i="2"/>
  <c r="O42" i="2"/>
  <c r="P42" i="2"/>
  <c r="R42" i="2"/>
  <c r="F43" i="2"/>
  <c r="O43" i="2" s="1"/>
  <c r="G43" i="2"/>
  <c r="H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Q35" i="2" l="1"/>
  <c r="I43" i="2"/>
  <c r="I42" i="2"/>
  <c r="K40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AA35" i="16" s="1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AA11" i="8" s="1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3" i="18" s="1"/>
  <c r="O14" i="17"/>
  <c r="S37" i="18" s="1"/>
  <c r="O20" i="17"/>
  <c r="S10" i="18" s="1"/>
  <c r="O31" i="17"/>
  <c r="Y32" i="14"/>
  <c r="AA32" i="14" s="1"/>
  <c r="O37" i="17"/>
  <c r="O33" i="17"/>
  <c r="O29" i="17"/>
  <c r="O27" i="17"/>
  <c r="S19" i="18" s="1"/>
  <c r="O22" i="17"/>
  <c r="O38" i="17"/>
  <c r="S21" i="18" s="1"/>
  <c r="O34" i="17"/>
  <c r="S30" i="18" s="1"/>
  <c r="O30" i="17"/>
  <c r="S23" i="18" s="1"/>
  <c r="O26" i="17"/>
  <c r="O36" i="17"/>
  <c r="S9" i="18" s="1"/>
  <c r="O32" i="17"/>
  <c r="S25" i="18" s="1"/>
  <c r="O28" i="17"/>
  <c r="O24" i="17"/>
  <c r="O23" i="17"/>
  <c r="O19" i="17"/>
  <c r="O18" i="17"/>
  <c r="S27" i="18" s="1"/>
  <c r="O16" i="17"/>
  <c r="O15" i="17"/>
  <c r="O13" i="17"/>
  <c r="S29" i="18" s="1"/>
  <c r="O12" i="17"/>
  <c r="S36" i="18" s="1"/>
  <c r="O11" i="17"/>
  <c r="O10" i="17"/>
  <c r="AA13" i="15"/>
  <c r="AA25" i="9"/>
  <c r="S17" i="18" l="1"/>
  <c r="S6" i="18"/>
  <c r="S35" i="18"/>
  <c r="S34" i="18"/>
  <c r="S15" i="18"/>
  <c r="S12" i="18"/>
  <c r="S5" i="18"/>
  <c r="S24" i="18"/>
  <c r="S33" i="18"/>
  <c r="S22" i="18"/>
  <c r="S7" i="18"/>
  <c r="S31" i="18"/>
  <c r="S11" i="18"/>
  <c r="S8" i="18"/>
  <c r="S20" i="18"/>
  <c r="S2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3" i="18"/>
  <c r="AA39" i="8"/>
  <c r="AA29" i="9"/>
  <c r="AA35" i="10"/>
  <c r="AA32" i="7"/>
  <c r="AA14" i="7"/>
  <c r="AA27" i="10"/>
  <c r="AA35" i="12"/>
  <c r="AA31" i="16"/>
  <c r="S26" i="18"/>
  <c r="S14" i="18"/>
  <c r="AA20" i="9"/>
  <c r="AA35" i="9"/>
  <c r="S16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6" i="18"/>
  <c r="P29" i="18"/>
  <c r="P35" i="18"/>
  <c r="P22" i="18"/>
  <c r="P30" i="18"/>
  <c r="P15" i="18"/>
  <c r="P24" i="18"/>
  <c r="P11" i="18"/>
  <c r="P32" i="18"/>
  <c r="P4" i="18"/>
  <c r="P25" i="18"/>
  <c r="P18" i="18"/>
  <c r="P14" i="18"/>
  <c r="P19" i="18"/>
  <c r="P28" i="18"/>
  <c r="P2" i="18"/>
  <c r="P9" i="18"/>
  <c r="P34" i="18"/>
  <c r="P6" i="18"/>
  <c r="P21" i="18"/>
  <c r="P26" i="18"/>
  <c r="P12" i="18"/>
  <c r="P31" i="18"/>
  <c r="P17" i="18"/>
  <c r="P23" i="18"/>
  <c r="P37" i="18"/>
  <c r="P13" i="18"/>
  <c r="P8" i="18"/>
  <c r="P20" i="18"/>
  <c r="P33" i="18"/>
  <c r="P5" i="18"/>
  <c r="P3" i="18"/>
  <c r="P7" i="18"/>
  <c r="P10" i="18"/>
  <c r="P2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36" i="18"/>
  <c r="D16" i="18"/>
  <c r="D29" i="18"/>
  <c r="D35" i="18"/>
  <c r="D22" i="18"/>
  <c r="D30" i="18"/>
  <c r="D15" i="18"/>
  <c r="D7" i="18"/>
  <c r="D11" i="18"/>
  <c r="D32" i="18"/>
  <c r="D4" i="18"/>
  <c r="D25" i="18"/>
  <c r="D18" i="18"/>
  <c r="D14" i="18"/>
  <c r="D19" i="18"/>
  <c r="D3" i="18"/>
  <c r="D17" i="18"/>
  <c r="D37" i="18"/>
  <c r="D8" i="18"/>
  <c r="D33" i="18"/>
  <c r="D23" i="18"/>
  <c r="D13" i="18"/>
  <c r="D20" i="18"/>
  <c r="D2" i="18"/>
  <c r="D21" i="18"/>
  <c r="D31" i="18"/>
  <c r="D9" i="18"/>
  <c r="D26" i="18"/>
  <c r="D34" i="18"/>
  <c r="D12" i="18"/>
  <c r="D5" i="18"/>
  <c r="D6" i="18"/>
  <c r="D10" i="18"/>
  <c r="D28" i="18"/>
  <c r="D27" i="18"/>
  <c r="L3" i="18"/>
  <c r="L31" i="18"/>
  <c r="L2" i="18"/>
  <c r="L7" i="18"/>
  <c r="L24" i="18"/>
  <c r="L9" i="18"/>
  <c r="L34" i="18"/>
  <c r="L6" i="18"/>
  <c r="L21" i="18"/>
  <c r="L26" i="18"/>
  <c r="L12" i="18"/>
  <c r="L5" i="18"/>
  <c r="L36" i="18"/>
  <c r="L16" i="18"/>
  <c r="L29" i="18"/>
  <c r="L35" i="18"/>
  <c r="L22" i="18"/>
  <c r="L30" i="18"/>
  <c r="L15" i="18"/>
  <c r="L11" i="18"/>
  <c r="L32" i="18"/>
  <c r="L4" i="18"/>
  <c r="L25" i="18"/>
  <c r="L18" i="18"/>
  <c r="L14" i="18"/>
  <c r="L19" i="18"/>
  <c r="L17" i="18"/>
  <c r="L23" i="18"/>
  <c r="L37" i="18"/>
  <c r="L13" i="18"/>
  <c r="L8" i="18"/>
  <c r="L20" i="18"/>
  <c r="L33" i="18"/>
  <c r="L10" i="18"/>
  <c r="L27" i="18"/>
  <c r="L28" i="18"/>
  <c r="E3" i="18"/>
  <c r="E17" i="18"/>
  <c r="E37" i="18"/>
  <c r="E8" i="18"/>
  <c r="E33" i="18"/>
  <c r="E23" i="18"/>
  <c r="E13" i="18"/>
  <c r="E20" i="18"/>
  <c r="E31" i="18"/>
  <c r="E2" i="18"/>
  <c r="E9" i="18"/>
  <c r="E34" i="18"/>
  <c r="E6" i="18"/>
  <c r="E21" i="18"/>
  <c r="E26" i="18"/>
  <c r="E12" i="18"/>
  <c r="E5" i="18"/>
  <c r="E24" i="18"/>
  <c r="E36" i="18"/>
  <c r="E16" i="18"/>
  <c r="E29" i="18"/>
  <c r="E35" i="18"/>
  <c r="E22" i="18"/>
  <c r="E30" i="18"/>
  <c r="E15" i="18"/>
  <c r="E25" i="18"/>
  <c r="E11" i="18"/>
  <c r="E18" i="18"/>
  <c r="E32" i="18"/>
  <c r="E14" i="18"/>
  <c r="E4" i="18"/>
  <c r="E19" i="18"/>
  <c r="E28" i="18"/>
  <c r="E7" i="18"/>
  <c r="E10" i="18"/>
  <c r="E27" i="18"/>
  <c r="O2" i="18"/>
  <c r="O9" i="18"/>
  <c r="O34" i="18"/>
  <c r="O6" i="18"/>
  <c r="O21" i="18"/>
  <c r="O26" i="18"/>
  <c r="O12" i="18"/>
  <c r="O31" i="18"/>
  <c r="O36" i="18"/>
  <c r="O16" i="18"/>
  <c r="O29" i="18"/>
  <c r="O35" i="18"/>
  <c r="O22" i="18"/>
  <c r="O30" i="18"/>
  <c r="O15" i="18"/>
  <c r="O24" i="18"/>
  <c r="O3" i="18"/>
  <c r="O17" i="18"/>
  <c r="O37" i="18"/>
  <c r="O8" i="18"/>
  <c r="O33" i="18"/>
  <c r="O23" i="18"/>
  <c r="O13" i="18"/>
  <c r="O20" i="18"/>
  <c r="O5" i="18"/>
  <c r="O11" i="18"/>
  <c r="O18" i="18"/>
  <c r="O32" i="18"/>
  <c r="O14" i="18"/>
  <c r="O4" i="18"/>
  <c r="O19" i="18"/>
  <c r="O25" i="18"/>
  <c r="O28" i="18"/>
  <c r="O7" i="18"/>
  <c r="O27" i="18"/>
  <c r="O10" i="18"/>
  <c r="H36" i="18"/>
  <c r="H16" i="18"/>
  <c r="H29" i="18"/>
  <c r="H35" i="18"/>
  <c r="H22" i="18"/>
  <c r="H30" i="18"/>
  <c r="H15" i="18"/>
  <c r="H31" i="18"/>
  <c r="H11" i="18"/>
  <c r="H32" i="18"/>
  <c r="H4" i="18"/>
  <c r="H25" i="18"/>
  <c r="H18" i="18"/>
  <c r="H14" i="18"/>
  <c r="H19" i="18"/>
  <c r="H24" i="18"/>
  <c r="H3" i="18"/>
  <c r="H17" i="18"/>
  <c r="H37" i="18"/>
  <c r="H8" i="18"/>
  <c r="H33" i="18"/>
  <c r="H23" i="18"/>
  <c r="H13" i="18"/>
  <c r="H20" i="18"/>
  <c r="H34" i="18"/>
  <c r="H12" i="18"/>
  <c r="H6" i="18"/>
  <c r="H5" i="18"/>
  <c r="H2" i="18"/>
  <c r="H21" i="18"/>
  <c r="H26" i="18"/>
  <c r="H9" i="18"/>
  <c r="H10" i="18"/>
  <c r="H28" i="18"/>
  <c r="H7" i="18"/>
  <c r="H2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36" i="18"/>
  <c r="F16" i="18"/>
  <c r="F29" i="18"/>
  <c r="F35" i="18"/>
  <c r="F22" i="18"/>
  <c r="F30" i="18"/>
  <c r="F15" i="18"/>
  <c r="F11" i="18"/>
  <c r="F32" i="18"/>
  <c r="F4" i="18"/>
  <c r="F25" i="18"/>
  <c r="F18" i="18"/>
  <c r="F14" i="18"/>
  <c r="F19" i="18"/>
  <c r="F31" i="18"/>
  <c r="F3" i="18"/>
  <c r="F17" i="18"/>
  <c r="F37" i="18"/>
  <c r="F8" i="18"/>
  <c r="F33" i="18"/>
  <c r="F23" i="18"/>
  <c r="F13" i="18"/>
  <c r="F20" i="18"/>
  <c r="F24" i="18"/>
  <c r="F6" i="18"/>
  <c r="F5" i="18"/>
  <c r="F2" i="18"/>
  <c r="F21" i="18"/>
  <c r="F9" i="18"/>
  <c r="F26" i="18"/>
  <c r="F12" i="18"/>
  <c r="F34" i="18"/>
  <c r="F10" i="18"/>
  <c r="F27" i="18"/>
  <c r="F28" i="18"/>
  <c r="G24" i="18"/>
  <c r="G3" i="18"/>
  <c r="G17" i="18"/>
  <c r="G37" i="18"/>
  <c r="G8" i="18"/>
  <c r="G33" i="18"/>
  <c r="G23" i="18"/>
  <c r="G13" i="18"/>
  <c r="G20" i="18"/>
  <c r="G27" i="18"/>
  <c r="G2" i="18"/>
  <c r="G9" i="18"/>
  <c r="G34" i="18"/>
  <c r="G6" i="18"/>
  <c r="G21" i="18"/>
  <c r="G26" i="18"/>
  <c r="G12" i="18"/>
  <c r="G5" i="18"/>
  <c r="G36" i="18"/>
  <c r="G16" i="18"/>
  <c r="G29" i="18"/>
  <c r="G35" i="18"/>
  <c r="G22" i="18"/>
  <c r="G30" i="18"/>
  <c r="G15" i="18"/>
  <c r="G4" i="18"/>
  <c r="G19" i="18"/>
  <c r="G25" i="18"/>
  <c r="G11" i="18"/>
  <c r="G18" i="18"/>
  <c r="G32" i="18"/>
  <c r="G31" i="18"/>
  <c r="G14" i="18"/>
  <c r="G28" i="18"/>
  <c r="G10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16" i="18"/>
  <c r="N29" i="18"/>
  <c r="N35" i="18"/>
  <c r="N22" i="18"/>
  <c r="N30" i="18"/>
  <c r="N15" i="18"/>
  <c r="N24" i="18"/>
  <c r="N11" i="18"/>
  <c r="N32" i="18"/>
  <c r="N4" i="18"/>
  <c r="N25" i="18"/>
  <c r="N18" i="18"/>
  <c r="N14" i="18"/>
  <c r="N19" i="18"/>
  <c r="N2" i="18"/>
  <c r="N9" i="18"/>
  <c r="N34" i="18"/>
  <c r="N6" i="18"/>
  <c r="N21" i="18"/>
  <c r="N26" i="18"/>
  <c r="N12" i="18"/>
  <c r="N5" i="18"/>
  <c r="N3" i="18"/>
  <c r="N33" i="18"/>
  <c r="N17" i="18"/>
  <c r="N23" i="18"/>
  <c r="N37" i="18"/>
  <c r="N13" i="18"/>
  <c r="N8" i="18"/>
  <c r="N20" i="18"/>
  <c r="N28" i="18"/>
  <c r="N10" i="18"/>
  <c r="N27" i="18"/>
  <c r="N7" i="18"/>
  <c r="Q36" i="18"/>
  <c r="Q16" i="18"/>
  <c r="Q29" i="18"/>
  <c r="Q35" i="18"/>
  <c r="Q22" i="18"/>
  <c r="Q30" i="18"/>
  <c r="Q15" i="18"/>
  <c r="Q24" i="18"/>
  <c r="Q11" i="18"/>
  <c r="Q32" i="18"/>
  <c r="Q4" i="18"/>
  <c r="Q25" i="18"/>
  <c r="Q18" i="18"/>
  <c r="Q14" i="18"/>
  <c r="Q19" i="18"/>
  <c r="Q5" i="18"/>
  <c r="Q2" i="18"/>
  <c r="Q9" i="18"/>
  <c r="Q34" i="18"/>
  <c r="Q6" i="18"/>
  <c r="Q21" i="18"/>
  <c r="Q26" i="18"/>
  <c r="Q12" i="18"/>
  <c r="Q31" i="18"/>
  <c r="Q17" i="18"/>
  <c r="Q23" i="18"/>
  <c r="Q37" i="18"/>
  <c r="Q13" i="18"/>
  <c r="Q8" i="18"/>
  <c r="Q20" i="18"/>
  <c r="Q3" i="18"/>
  <c r="Q33" i="18"/>
  <c r="Q28" i="18"/>
  <c r="Q7" i="18"/>
  <c r="Q10" i="18"/>
  <c r="Q27" i="18"/>
  <c r="M3" i="18"/>
  <c r="M17" i="18"/>
  <c r="M37" i="18"/>
  <c r="M8" i="18"/>
  <c r="M33" i="18"/>
  <c r="M23" i="18"/>
  <c r="M13" i="18"/>
  <c r="M20" i="18"/>
  <c r="M5" i="18"/>
  <c r="M2" i="18"/>
  <c r="M9" i="18"/>
  <c r="M34" i="18"/>
  <c r="M6" i="18"/>
  <c r="M21" i="18"/>
  <c r="M26" i="18"/>
  <c r="M12" i="18"/>
  <c r="M31" i="18"/>
  <c r="M11" i="18"/>
  <c r="M32" i="18"/>
  <c r="M4" i="18"/>
  <c r="M25" i="18"/>
  <c r="M18" i="18"/>
  <c r="M14" i="18"/>
  <c r="M19" i="18"/>
  <c r="M28" i="18"/>
  <c r="M36" i="18"/>
  <c r="M22" i="18"/>
  <c r="M16" i="18"/>
  <c r="M30" i="18"/>
  <c r="M29" i="18"/>
  <c r="M15" i="18"/>
  <c r="M35" i="18"/>
  <c r="M24" i="18"/>
  <c r="M7" i="18"/>
  <c r="M10" i="18"/>
  <c r="M2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19" i="18"/>
  <c r="K19" i="18"/>
  <c r="W18" i="18"/>
  <c r="K18" i="18"/>
  <c r="W16" i="18"/>
  <c r="K16" i="18"/>
  <c r="W12" i="18"/>
  <c r="K12" i="18"/>
  <c r="W20" i="18"/>
  <c r="K20" i="18"/>
  <c r="W8" i="18"/>
  <c r="K8" i="18"/>
  <c r="W10" i="18"/>
  <c r="K10" i="18"/>
  <c r="W4" i="18"/>
  <c r="K4" i="18"/>
  <c r="W11" i="18"/>
  <c r="K11" i="18"/>
  <c r="W22" i="18"/>
  <c r="K22" i="18"/>
  <c r="W36" i="18"/>
  <c r="K36" i="18"/>
  <c r="W26" i="18"/>
  <c r="K26" i="18"/>
  <c r="K9" i="18"/>
  <c r="W9" i="18"/>
  <c r="W13" i="18"/>
  <c r="K13" i="18"/>
  <c r="W37" i="18"/>
  <c r="K37" i="18"/>
  <c r="W7" i="18"/>
  <c r="K7" i="18"/>
  <c r="W14" i="18"/>
  <c r="K14" i="18"/>
  <c r="W25" i="18"/>
  <c r="K25" i="18"/>
  <c r="W35" i="18"/>
  <c r="K35" i="18"/>
  <c r="W24" i="18"/>
  <c r="K24" i="18"/>
  <c r="W21" i="18"/>
  <c r="K21" i="18"/>
  <c r="W2" i="18"/>
  <c r="K2" i="18"/>
  <c r="W23" i="18"/>
  <c r="K23" i="18"/>
  <c r="W17" i="18"/>
  <c r="K17" i="18"/>
  <c r="W27" i="18"/>
  <c r="K27" i="18"/>
  <c r="W30" i="18"/>
  <c r="K30" i="18"/>
  <c r="W34" i="18"/>
  <c r="K34" i="18"/>
  <c r="K28" i="18"/>
  <c r="W28" i="18"/>
  <c r="K32" i="18"/>
  <c r="W32" i="18"/>
  <c r="W15" i="18"/>
  <c r="K15" i="18"/>
  <c r="W29" i="18"/>
  <c r="K29" i="18"/>
  <c r="W5" i="18"/>
  <c r="K5" i="18"/>
  <c r="W6" i="18"/>
  <c r="K6" i="18"/>
  <c r="K31" i="18"/>
  <c r="W31" i="18"/>
  <c r="W33" i="18"/>
  <c r="K33" i="18"/>
  <c r="W3" i="18"/>
  <c r="K3" i="18"/>
  <c r="C6" i="19"/>
  <c r="C3" i="19"/>
  <c r="C2" i="19"/>
  <c r="L43" i="1"/>
  <c r="C4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0" i="18"/>
  <c r="R20" i="18" s="1"/>
  <c r="T7" i="18"/>
  <c r="R7" i="18" s="1"/>
  <c r="O46" i="13"/>
  <c r="D6" i="13" s="1"/>
  <c r="R46" i="9"/>
  <c r="E7" i="9" s="1"/>
  <c r="J46" i="10"/>
  <c r="E3" i="10" s="1"/>
  <c r="N46" i="12"/>
  <c r="E5" i="12" s="1"/>
  <c r="T27" i="18"/>
  <c r="R27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0" i="18"/>
  <c r="R10" i="18" s="1"/>
  <c r="T31" i="18"/>
  <c r="R31" i="18" s="1"/>
  <c r="L47" i="1"/>
  <c r="N46" i="9"/>
  <c r="E5" i="9" s="1"/>
  <c r="T24" i="18"/>
  <c r="R24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3" i="18"/>
  <c r="G26" i="1"/>
  <c r="G24" i="1"/>
  <c r="M32" i="1"/>
  <c r="O20" i="1"/>
  <c r="E38" i="1"/>
  <c r="E32" i="1"/>
  <c r="H17" i="1"/>
  <c r="O35" i="1"/>
  <c r="H26" i="1"/>
  <c r="E17" i="1"/>
  <c r="C5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6" i="18"/>
  <c r="R26" i="18" s="1"/>
  <c r="T11" i="18"/>
  <c r="R11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3" i="18"/>
  <c r="R3" i="18" s="1"/>
  <c r="T4" i="18"/>
  <c r="T19" i="18"/>
  <c r="R19" i="18" s="1"/>
  <c r="G27" i="1"/>
  <c r="L22" i="1"/>
  <c r="T36" i="18"/>
  <c r="R36" i="18" s="1"/>
  <c r="T21" i="18"/>
  <c r="R21" i="18" s="1"/>
  <c r="T37" i="18"/>
  <c r="R37" i="18" s="1"/>
  <c r="T15" i="18"/>
  <c r="R15" i="18" s="1"/>
  <c r="T33" i="18"/>
  <c r="R33" i="18" s="1"/>
  <c r="T18" i="18"/>
  <c r="T29" i="18"/>
  <c r="R29" i="18" s="1"/>
  <c r="T12" i="18"/>
  <c r="R12" i="18" s="1"/>
  <c r="T6" i="18"/>
  <c r="R6" i="18" s="1"/>
  <c r="T2" i="18"/>
  <c r="R2" i="18" s="1"/>
  <c r="T35" i="18"/>
  <c r="L40" i="1"/>
  <c r="L25" i="1"/>
  <c r="T34" i="18"/>
  <c r="R34" i="18" s="1"/>
  <c r="T23" i="18"/>
  <c r="R23" i="18" s="1"/>
  <c r="L46" i="1"/>
  <c r="T25" i="18"/>
  <c r="M22" i="1"/>
  <c r="I29" i="1"/>
  <c r="T5" i="18"/>
  <c r="T30" i="18"/>
  <c r="R30" i="18" s="1"/>
  <c r="T8" i="18"/>
  <c r="R8" i="18" s="1"/>
  <c r="L44" i="1"/>
  <c r="T16" i="18"/>
  <c r="T22" i="18"/>
  <c r="R22" i="18" s="1"/>
  <c r="T9" i="18"/>
  <c r="T1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14" i="18"/>
  <c r="E4" i="19" l="1"/>
  <c r="E7" i="19"/>
  <c r="E6" i="19"/>
  <c r="E5" i="19"/>
  <c r="E2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14" i="18"/>
  <c r="R35" i="18"/>
  <c r="R25" i="18"/>
  <c r="R47" i="1" s="1"/>
  <c r="R17" i="18"/>
  <c r="R50" i="1" s="1"/>
  <c r="R16" i="18"/>
  <c r="D8" i="1"/>
  <c r="D9" i="1"/>
  <c r="D6" i="1"/>
  <c r="F6" i="19"/>
  <c r="G5" i="17"/>
  <c r="F3" i="17"/>
  <c r="K6" i="19"/>
  <c r="I3" i="17"/>
  <c r="D4" i="17"/>
  <c r="E4" i="17"/>
  <c r="F2" i="19"/>
  <c r="D7" i="17"/>
  <c r="D6" i="17"/>
  <c r="E2" i="17"/>
  <c r="F3" i="19"/>
  <c r="I7" i="17"/>
  <c r="K7" i="19"/>
  <c r="L7" i="17"/>
  <c r="N7" i="19"/>
  <c r="F4" i="19"/>
  <c r="E5" i="17"/>
  <c r="L6" i="17"/>
  <c r="N5" i="19"/>
  <c r="D2" i="17"/>
  <c r="H7" i="19"/>
  <c r="G7" i="17"/>
  <c r="I5" i="17"/>
  <c r="K4" i="19"/>
  <c r="K2" i="19"/>
  <c r="I4" i="17"/>
  <c r="L3" i="17"/>
  <c r="N6" i="19"/>
  <c r="K3" i="19"/>
  <c r="I2" i="17"/>
  <c r="D11" i="1"/>
  <c r="G3" i="17"/>
  <c r="H6" i="19"/>
  <c r="I6" i="17"/>
  <c r="K5" i="19"/>
  <c r="N4" i="19"/>
  <c r="L5" i="17"/>
  <c r="N3" i="19"/>
  <c r="L2" i="17"/>
  <c r="D5" i="17"/>
  <c r="G4" i="17"/>
  <c r="H2" i="19"/>
  <c r="D10" i="1"/>
  <c r="H5" i="19"/>
  <c r="G6" i="17"/>
  <c r="E7" i="17"/>
  <c r="F7" i="19"/>
  <c r="G2" i="17"/>
  <c r="H3" i="19"/>
  <c r="F5" i="19"/>
  <c r="E6" i="17"/>
  <c r="N2" i="19"/>
  <c r="L4" i="17"/>
  <c r="D3" i="17"/>
  <c r="M4" i="17"/>
  <c r="O2" i="19"/>
  <c r="M6" i="17"/>
  <c r="O5" i="19"/>
  <c r="O4" i="19"/>
  <c r="M5" i="17"/>
  <c r="M3" i="17"/>
  <c r="O6" i="19"/>
  <c r="M2" i="17"/>
  <c r="O3" i="19"/>
  <c r="M7" i="17"/>
  <c r="O7" i="19"/>
  <c r="P7" i="19"/>
  <c r="N7" i="17"/>
  <c r="P4" i="19"/>
  <c r="N5" i="17"/>
  <c r="P2" i="19"/>
  <c r="N4" i="17"/>
  <c r="N2" i="17"/>
  <c r="P3" i="19"/>
  <c r="N6" i="17"/>
  <c r="P5" i="19"/>
  <c r="P6" i="19"/>
  <c r="N3" i="17"/>
  <c r="M5" i="19"/>
  <c r="K6" i="17"/>
  <c r="M4" i="19"/>
  <c r="K5" i="17"/>
  <c r="M6" i="19"/>
  <c r="K3" i="17"/>
  <c r="M3" i="19"/>
  <c r="K2" i="17"/>
  <c r="M7" i="19"/>
  <c r="K7" i="17"/>
  <c r="M2" i="19"/>
  <c r="K4" i="17"/>
  <c r="J5" i="17"/>
  <c r="L4" i="19"/>
  <c r="J2" i="17"/>
  <c r="L3" i="19"/>
  <c r="J3" i="17"/>
  <c r="L6" i="19"/>
  <c r="L5" i="19"/>
  <c r="J6" i="17"/>
  <c r="J7" i="17"/>
  <c r="L7" i="19"/>
  <c r="J4" i="17"/>
  <c r="L2" i="19"/>
  <c r="R5" i="18"/>
  <c r="G7" i="19"/>
  <c r="F7" i="17"/>
  <c r="G4" i="19"/>
  <c r="F5" i="17"/>
  <c r="F2" i="17"/>
  <c r="G3" i="19"/>
  <c r="F4" i="17"/>
  <c r="G2" i="19"/>
  <c r="G5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4" i="19"/>
  <c r="J4" i="19" s="1"/>
  <c r="F7" i="1"/>
  <c r="U36" i="1"/>
  <c r="J31" i="18"/>
  <c r="I31" i="18" s="1"/>
  <c r="J16" i="18"/>
  <c r="I16" i="18" s="1"/>
  <c r="J15" i="18"/>
  <c r="I15" i="18" s="1"/>
  <c r="J30" i="18"/>
  <c r="I30" i="18" s="1"/>
  <c r="D5" i="19"/>
  <c r="J5" i="19" s="1"/>
  <c r="K54" i="1"/>
  <c r="S54" i="1"/>
  <c r="J13" i="18"/>
  <c r="I13" i="18" s="1"/>
  <c r="J18" i="18"/>
  <c r="I18" i="18" s="1"/>
  <c r="J5" i="18"/>
  <c r="I5" i="18" s="1"/>
  <c r="J7" i="18"/>
  <c r="I7" i="18" s="1"/>
  <c r="D7" i="19"/>
  <c r="T7" i="19" s="1"/>
  <c r="J20" i="18"/>
  <c r="I20" i="18" s="1"/>
  <c r="U25" i="1"/>
  <c r="U47" i="1"/>
  <c r="J28" i="18"/>
  <c r="I28" i="18" s="1"/>
  <c r="J25" i="18"/>
  <c r="I25" i="18" s="1"/>
  <c r="J9" i="18"/>
  <c r="I9" i="18" s="1"/>
  <c r="J33" i="18"/>
  <c r="I33" i="18" s="1"/>
  <c r="J6" i="18"/>
  <c r="I6" i="18" s="1"/>
  <c r="J27" i="18"/>
  <c r="I27" i="18" s="1"/>
  <c r="J22" i="18"/>
  <c r="I22" i="18" s="1"/>
  <c r="J4" i="18"/>
  <c r="I4" i="18" s="1"/>
  <c r="J8" i="18"/>
  <c r="I8" i="18" s="1"/>
  <c r="J29" i="18"/>
  <c r="I29" i="18" s="1"/>
  <c r="J36" i="18"/>
  <c r="I36" i="18" s="1"/>
  <c r="J24" i="18"/>
  <c r="I24" i="18" s="1"/>
  <c r="J10" i="18"/>
  <c r="I10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U39" i="1"/>
  <c r="J26" i="18"/>
  <c r="I26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3" i="18"/>
  <c r="I3" i="18" s="1"/>
  <c r="J11" i="18"/>
  <c r="I11" i="18" s="1"/>
  <c r="J19" i="18"/>
  <c r="I19" i="18" s="1"/>
  <c r="J14" i="18"/>
  <c r="I14" i="18" s="1"/>
  <c r="J37" i="18"/>
  <c r="I37" i="18" s="1"/>
  <c r="J35" i="18"/>
  <c r="I35" i="18" s="1"/>
  <c r="J12" i="18"/>
  <c r="I12" i="18" s="1"/>
  <c r="R51" i="1"/>
  <c r="J23" i="18"/>
  <c r="I23" i="18" s="1"/>
  <c r="I32" i="18"/>
  <c r="J2" i="18"/>
  <c r="I2" i="18" s="1"/>
  <c r="J34" i="18"/>
  <c r="I34" i="18" s="1"/>
  <c r="J17" i="18"/>
  <c r="I17" i="18" s="1"/>
  <c r="J21" i="18"/>
  <c r="I21" i="18" s="1"/>
  <c r="P11" i="1"/>
  <c r="G11" i="1"/>
  <c r="C3" i="17"/>
  <c r="H3" i="17" s="1"/>
  <c r="D6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6" i="19"/>
  <c r="O6" i="17"/>
  <c r="N10" i="1"/>
  <c r="N6" i="1"/>
  <c r="N7" i="1"/>
  <c r="R7" i="19"/>
  <c r="R5" i="19"/>
  <c r="R4" i="19"/>
  <c r="R3" i="19"/>
  <c r="H9" i="1"/>
  <c r="H10" i="1"/>
  <c r="H45" i="17"/>
  <c r="P38" i="17"/>
  <c r="O9" i="17"/>
  <c r="S32" i="18" s="1"/>
  <c r="R3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4" i="19" l="1"/>
  <c r="V42" i="1"/>
  <c r="V37" i="1"/>
  <c r="V36" i="1"/>
  <c r="T5" i="19"/>
  <c r="V30" i="18"/>
  <c r="U30" i="18" s="1"/>
  <c r="V7" i="18"/>
  <c r="U7" i="18" s="1"/>
  <c r="V21" i="18"/>
  <c r="U21" i="18" s="1"/>
  <c r="J7" i="19"/>
  <c r="I7" i="19" s="1"/>
  <c r="V29" i="1"/>
  <c r="V27" i="18"/>
  <c r="U27" i="18" s="1"/>
  <c r="V31" i="18"/>
  <c r="U31" i="18" s="1"/>
  <c r="V25" i="18"/>
  <c r="U25" i="18" s="1"/>
  <c r="V40" i="1"/>
  <c r="V26" i="1"/>
  <c r="V48" i="1"/>
  <c r="S4" i="18"/>
  <c r="R4" i="18" s="1"/>
  <c r="R29" i="1" s="1"/>
  <c r="S18" i="18"/>
  <c r="R18" i="18" s="1"/>
  <c r="O45" i="17"/>
  <c r="V37" i="18"/>
  <c r="U37" i="18" s="1"/>
  <c r="V47" i="1"/>
  <c r="V23" i="18"/>
  <c r="U23" i="18" s="1"/>
  <c r="V33" i="18"/>
  <c r="U33" i="18" s="1"/>
  <c r="V29" i="18"/>
  <c r="U29" i="18" s="1"/>
  <c r="V5" i="18"/>
  <c r="U5" i="18" s="1"/>
  <c r="V20" i="18"/>
  <c r="U20" i="18" s="1"/>
  <c r="V46" i="1"/>
  <c r="V36" i="18"/>
  <c r="U36" i="18" s="1"/>
  <c r="V24" i="18"/>
  <c r="U24" i="18" s="1"/>
  <c r="V6" i="18"/>
  <c r="U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" i="18"/>
  <c r="U3" i="18" s="1"/>
  <c r="V11" i="18"/>
  <c r="U11" i="18" s="1"/>
  <c r="V15" i="18"/>
  <c r="U15" i="18" s="1"/>
  <c r="V19" i="18"/>
  <c r="U19" i="18" s="1"/>
  <c r="V35" i="18"/>
  <c r="U35" i="18" s="1"/>
  <c r="V12" i="18"/>
  <c r="U12" i="18" s="1"/>
  <c r="J23" i="1"/>
  <c r="V34" i="18"/>
  <c r="U34" i="18" s="1"/>
  <c r="V2" i="18"/>
  <c r="U2" i="18" s="1"/>
  <c r="V26" i="18"/>
  <c r="U26" i="18" s="1"/>
  <c r="V14" i="18"/>
  <c r="U14" i="18" s="1"/>
  <c r="V16" i="18"/>
  <c r="U16" i="18" s="1"/>
  <c r="V28" i="18"/>
  <c r="U28" i="18" s="1"/>
  <c r="V13" i="18"/>
  <c r="U13" i="18" s="1"/>
  <c r="V22" i="18"/>
  <c r="U22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3" i="18"/>
  <c r="R33" i="1" s="1"/>
  <c r="R9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4" i="19" s="1"/>
  <c r="P7" i="17"/>
  <c r="S7" i="19" s="1"/>
  <c r="P3" i="17"/>
  <c r="M13" i="1"/>
  <c r="Q4" i="19"/>
  <c r="H13" i="1"/>
  <c r="I5" i="19"/>
  <c r="N13" i="1"/>
  <c r="Q3" i="19"/>
  <c r="Q7" i="19"/>
  <c r="E6" i="1"/>
  <c r="K6" i="1" s="1"/>
  <c r="J2" i="19"/>
  <c r="T2" i="19"/>
  <c r="E7" i="1"/>
  <c r="K7" i="1" s="1"/>
  <c r="T6" i="19"/>
  <c r="E8" i="1"/>
  <c r="K8" i="1" s="1"/>
  <c r="J6" i="19"/>
  <c r="J3" i="19"/>
  <c r="T3" i="19"/>
  <c r="I4" i="19"/>
  <c r="P9" i="17"/>
  <c r="V4" i="18" s="1"/>
  <c r="U4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V8" i="18" l="1"/>
  <c r="U8" i="18" s="1"/>
  <c r="V32" i="18"/>
  <c r="U32" i="18" s="1"/>
  <c r="T47" i="1" s="1"/>
  <c r="S5" i="19"/>
  <c r="V9" i="18"/>
  <c r="U9" i="18" s="1"/>
  <c r="V17" i="18"/>
  <c r="U17" i="18" s="1"/>
  <c r="T48" i="1" s="1"/>
  <c r="J54" i="1"/>
  <c r="V10" i="18"/>
  <c r="U10" i="18" s="1"/>
  <c r="T43" i="1" s="1"/>
  <c r="U9" i="1"/>
  <c r="V18" i="18"/>
  <c r="U18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T36" i="1"/>
  <c r="R7" i="1"/>
  <c r="S13" i="1"/>
  <c r="S3" i="19"/>
  <c r="S6" i="19"/>
  <c r="I6" i="19"/>
  <c r="I2" i="19"/>
  <c r="I3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<sst xmlns="http://schemas.openxmlformats.org/spreadsheetml/2006/main" count="653" uniqueCount="122">
  <si>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</si>
  <si>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</si>
  <si>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</si>
  <si>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</si>
  <si>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</si>
  <si>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</si>
  <si>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</si>
  <si>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</si>
  <si>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</si>
  <si>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</si>
  <si>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</si>
  <si>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</si>
  <si>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</si>
  <si>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</si>
  <si>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</si>
  <si>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</si>
  <si>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</si>
  <si>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</si>
  <si>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</si>
  <si>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</si>
  <si>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</si>
  <si>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</si>
  <si>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</si>
  <si>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</si>
  <si>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</si>
  <si>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</si>
  <si>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</si>
  <si>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</si>
  <si>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</si>
  <si>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</si>
  <si>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</si>
  <si>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</si>
  <si>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</si>
  <si>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</si>
  <si>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</si>
  <si>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</si>
  <si>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</si>
  <si>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</si>
  <si>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</si>
  <si>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</si>
  <si>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</si>
  <si>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</si>
  <si>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</si>
  <si>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</si>
  <si>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</si>
  <si>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</si>
  <si>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</si>
  <si>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</si>
  <si>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</si>
  <si>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</si>
  <si>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</si>
  <si>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</si>
  <si>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</si>
  <si>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</si>
  <si>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</si>
  <si>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</si>
  <si>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</si>
  <si>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</si>
  <si>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</si>
  <si>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</si>
  <si>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</si>
  <si>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</si>
  <si>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</si>
  <si>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</si>
  <si>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</si>
  <si>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</si>
  <si>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</si>
  <si>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</si>
  <si>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</si>
  <si>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</si>
  <si>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</si>
  <si>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</si>
  <si>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</si>
  <si>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</si>
  <si>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</si>
  <si>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</si>
  <si>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</si>
  <si>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</t>
  </si>
  <si>
    <t>Börger I</t>
  </si>
  <si>
    <t>Lorup I</t>
  </si>
  <si>
    <t>Werlte II</t>
  </si>
  <si>
    <t>Lahn I</t>
  </si>
  <si>
    <t>Sögel</t>
  </si>
  <si>
    <t>Corona</t>
  </si>
  <si>
    <t>Hoch</t>
  </si>
  <si>
    <t>Neubörger I</t>
  </si>
  <si>
    <t>Sögel IV</t>
  </si>
  <si>
    <t>Terhalle Maria</t>
  </si>
  <si>
    <t>Kronabel Thea</t>
  </si>
  <si>
    <t>Kossenjans Rita</t>
  </si>
  <si>
    <t>Lammers Eva</t>
  </si>
  <si>
    <t>Korten Monika</t>
  </si>
  <si>
    <t>Hackmann Irmgard</t>
  </si>
  <si>
    <t>Gerdes Angela</t>
  </si>
  <si>
    <t>Lindemann Helga</t>
  </si>
  <si>
    <t>Hüntelmann Agnes</t>
  </si>
  <si>
    <t>Benten Waltraud</t>
  </si>
  <si>
    <t>Bröker Karin</t>
  </si>
  <si>
    <t>Thyen Kerstin</t>
  </si>
  <si>
    <t>Rehorst Marita</t>
  </si>
  <si>
    <t>Deitermann Erika</t>
  </si>
  <si>
    <t>Kensinger Elvira</t>
  </si>
  <si>
    <t>Freitag Silvia</t>
  </si>
  <si>
    <t>Büter Maria</t>
  </si>
  <si>
    <t>Grote Annelen</t>
  </si>
  <si>
    <t>Runde Heike</t>
  </si>
  <si>
    <t>Jansen Angelika</t>
  </si>
  <si>
    <t>Breer Marlene</t>
  </si>
  <si>
    <t>Pranger Michaela</t>
  </si>
  <si>
    <t>Möhlenkamp Doris</t>
  </si>
  <si>
    <t>Trempeck Olga</t>
  </si>
  <si>
    <t>Pranger Anne</t>
  </si>
  <si>
    <t>Wübben Manuela</t>
  </si>
  <si>
    <t>05.09.</t>
  </si>
  <si>
    <t>19.09.</t>
  </si>
  <si>
    <t>03.10.</t>
  </si>
  <si>
    <t>07.11.</t>
  </si>
  <si>
    <t>21.11.</t>
  </si>
  <si>
    <t>05.12.</t>
  </si>
  <si>
    <t>Neubörger</t>
  </si>
  <si>
    <t>Silvia Freitag</t>
  </si>
  <si>
    <t>05951-993860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</si>
</sst>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P1" sqref="P1:Q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8" t="s">
        <v>30</v>
      </c>
      <c r="L1" s="178"/>
      <c r="M1" s="177" t="s">
        <v>19</v>
      </c>
      <c r="N1" s="177"/>
      <c r="O1" s="177"/>
      <c r="P1" s="176" t="s">
        <v>15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113</v>
      </c>
      <c r="E3" s="125" t="s">
        <v>114</v>
      </c>
      <c r="F3" s="125" t="s">
        <v>115</v>
      </c>
      <c r="G3" s="125" t="s">
        <v>116</v>
      </c>
      <c r="H3" s="125" t="s">
        <v>117</v>
      </c>
      <c r="I3" s="125" t="s">
        <v>118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58</v>
      </c>
      <c r="C4" s="168"/>
      <c r="D4" s="31" t="s">
        <v>77</v>
      </c>
      <c r="E4" s="31" t="s">
        <v>10</v>
      </c>
      <c r="F4" s="31" t="s">
        <v>9</v>
      </c>
      <c r="G4" s="31" t="s">
        <v>76</v>
      </c>
      <c r="H4" s="31" t="s">
        <v>119</v>
      </c>
      <c r="I4" s="31" t="s">
        <v>82</v>
      </c>
      <c r="J4" s="30" t="s">
        <v>0</v>
      </c>
      <c r="K4" s="32" t="s">
        <v>4</v>
      </c>
      <c r="L4" s="127" t="str">
        <f t="shared" ref="L4:Q4" si="0">D4</f>
        <v>Börger</v>
      </c>
      <c r="M4" s="127" t="str">
        <f t="shared" si="0"/>
        <v>Lorup</v>
      </c>
      <c r="N4" s="127" t="str">
        <f t="shared" si="0"/>
        <v>Lahn</v>
      </c>
      <c r="O4" s="127" t="str">
        <f t="shared" si="0"/>
        <v>Werlte</v>
      </c>
      <c r="P4" s="127" t="str">
        <f t="shared" si="0"/>
        <v>Neubörger</v>
      </c>
      <c r="Q4" s="127" t="str">
        <f t="shared" si="0"/>
        <v>Sögel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Lahn I</v>
      </c>
      <c r="C6" s="171"/>
      <c r="D6" s="37">
        <f>'Übersicht Gruppen'!C2</f>
        <v>0</v>
      </c>
      <c r="E6" s="37">
        <f>'Übersicht Gruppen'!D2</f>
        <v>0</v>
      </c>
      <c r="F6" s="37">
        <f>'Übersicht Gruppen'!E2</f>
        <v>0</v>
      </c>
      <c r="G6" s="37">
        <f>'Übersicht Gruppen'!F2</f>
        <v>942</v>
      </c>
      <c r="H6" s="37">
        <f>'Übersicht Gruppen'!G2</f>
        <v>0</v>
      </c>
      <c r="I6" s="37">
        <f>'Übersicht Gruppen'!H2</f>
        <v>0</v>
      </c>
      <c r="J6" s="38">
        <f>'Übersicht Gruppen'!I2</f>
        <v>942</v>
      </c>
      <c r="K6" s="39">
        <f t="shared" ref="K6:K11" si="1">SUM(D6:I6)</f>
        <v>942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942</v>
      </c>
      <c r="U6" s="39">
        <f>SUM(S6+K6)</f>
        <v>942</v>
      </c>
      <c r="V6" s="175"/>
    </row>
    <row r="7" spans="1:22" ht="20.25" customHeight="1" x14ac:dyDescent="0.3">
      <c r="A7" s="40">
        <v>2</v>
      </c>
      <c r="B7" s="172" t="str">
        <f>'Übersicht Gruppen'!B3</f>
        <v>Lorup I</v>
      </c>
      <c r="C7" s="173"/>
      <c r="D7" s="41">
        <f>'Übersicht Gruppen'!C3</f>
        <v>0</v>
      </c>
      <c r="E7" s="41">
        <f>'Übersicht Gruppen'!D3</f>
        <v>0</v>
      </c>
      <c r="F7" s="41">
        <f>'Übersicht Gruppen'!E3</f>
        <v>0</v>
      </c>
      <c r="G7" s="41">
        <f>'Übersicht Gruppen'!F3</f>
        <v>938.3</v>
      </c>
      <c r="H7" s="41">
        <f>'Übersicht Gruppen'!G3</f>
        <v>0</v>
      </c>
      <c r="I7" s="41">
        <f>'Übersicht Gruppen'!H3</f>
        <v>0</v>
      </c>
      <c r="J7" s="42">
        <f>'Übersicht Gruppen'!I3</f>
        <v>938.3</v>
      </c>
      <c r="K7" s="43">
        <f t="shared" si="1"/>
        <v>938.3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938.3</v>
      </c>
      <c r="U7" s="43">
        <f t="shared" ref="U7:U11" si="3">SUM(S7+K7)</f>
        <v>938.3</v>
      </c>
      <c r="V7" s="88">
        <f>(U6-U7)*-1</f>
        <v>-3.7000000000000455</v>
      </c>
    </row>
    <row r="8" spans="1:22" ht="20.25" customHeight="1" x14ac:dyDescent="0.3">
      <c r="A8" s="44">
        <v>3</v>
      </c>
      <c r="B8" s="170" t="str">
        <f>'Übersicht Gruppen'!B4</f>
        <v>Neubörger I</v>
      </c>
      <c r="C8" s="171"/>
      <c r="D8" s="37">
        <f>'Übersicht Gruppen'!C4</f>
        <v>0</v>
      </c>
      <c r="E8" s="37">
        <f>'Übersicht Gruppen'!D4</f>
        <v>0</v>
      </c>
      <c r="F8" s="37">
        <f>'Übersicht Gruppen'!E4</f>
        <v>0</v>
      </c>
      <c r="G8" s="37">
        <f>'Übersicht Gruppen'!F4</f>
        <v>936.7</v>
      </c>
      <c r="H8" s="37">
        <f>'Übersicht Gruppen'!G4</f>
        <v>0</v>
      </c>
      <c r="I8" s="37">
        <f>'Übersicht Gruppen'!H4</f>
        <v>0</v>
      </c>
      <c r="J8" s="38">
        <f>'Übersicht Gruppen'!I4</f>
        <v>936.7</v>
      </c>
      <c r="K8" s="39">
        <f t="shared" si="1"/>
        <v>936.7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936.7</v>
      </c>
      <c r="U8" s="39">
        <f t="shared" si="3"/>
        <v>936.7</v>
      </c>
      <c r="V8" s="95">
        <f t="shared" ref="V8:V11" si="4">(U7-U8)*-1</f>
        <v>-1.5999999999999091</v>
      </c>
    </row>
    <row r="9" spans="1:22" ht="20.25" customHeight="1" x14ac:dyDescent="0.3">
      <c r="A9" s="30">
        <v>4</v>
      </c>
      <c r="B9" s="172" t="str">
        <f>'Übersicht Gruppen'!B5</f>
        <v>Börger I</v>
      </c>
      <c r="C9" s="173"/>
      <c r="D9" s="41">
        <f>'Übersicht Gruppen'!C5</f>
        <v>0</v>
      </c>
      <c r="E9" s="41">
        <f>'Übersicht Gruppen'!D5</f>
        <v>0</v>
      </c>
      <c r="F9" s="41">
        <f>'Übersicht Gruppen'!E5</f>
        <v>0</v>
      </c>
      <c r="G9" s="41">
        <f>'Übersicht Gruppen'!F5</f>
        <v>936.1</v>
      </c>
      <c r="H9" s="41">
        <f>'Übersicht Gruppen'!G5</f>
        <v>0</v>
      </c>
      <c r="I9" s="41">
        <f>'Übersicht Gruppen'!H5</f>
        <v>0</v>
      </c>
      <c r="J9" s="42">
        <f>'Übersicht Gruppen'!I5</f>
        <v>936.1</v>
      </c>
      <c r="K9" s="43">
        <f t="shared" si="1"/>
        <v>936.1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936.1</v>
      </c>
      <c r="U9" s="43">
        <f t="shared" si="3"/>
        <v>936.1</v>
      </c>
      <c r="V9" s="88">
        <f t="shared" si="4"/>
        <v>-0.60000000000002274</v>
      </c>
    </row>
    <row r="10" spans="1:22" ht="20.25" customHeight="1" x14ac:dyDescent="0.3">
      <c r="A10" s="45">
        <v>5</v>
      </c>
      <c r="B10" s="170" t="str">
        <f>'Übersicht Gruppen'!B6</f>
        <v>Werlte II</v>
      </c>
      <c r="C10" s="171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925.3</v>
      </c>
      <c r="H10" s="37">
        <f>'Übersicht Gruppen'!G6</f>
        <v>0</v>
      </c>
      <c r="I10" s="37">
        <f>'Übersicht Gruppen'!H6</f>
        <v>0</v>
      </c>
      <c r="J10" s="38">
        <f>'Übersicht Gruppen'!I6</f>
        <v>925.3</v>
      </c>
      <c r="K10" s="39">
        <f t="shared" si="1"/>
        <v>925.3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925.3</v>
      </c>
      <c r="U10" s="39">
        <f t="shared" si="3"/>
        <v>925.3</v>
      </c>
      <c r="V10" s="95">
        <f t="shared" si="4"/>
        <v>-10.800000000000068</v>
      </c>
    </row>
    <row r="11" spans="1:22" ht="20.25" customHeight="1" x14ac:dyDescent="0.3">
      <c r="A11" s="46">
        <v>6</v>
      </c>
      <c r="B11" s="172" t="str">
        <f>'Übersicht Gruppen'!B7</f>
        <v>Sögel IV</v>
      </c>
      <c r="C11" s="173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925</v>
      </c>
      <c r="H11" s="41">
        <f>'Übersicht Gruppen'!G7</f>
        <v>0</v>
      </c>
      <c r="I11" s="41">
        <f>'Übersicht Gruppen'!H7</f>
        <v>0</v>
      </c>
      <c r="J11" s="42">
        <f>'Übersicht Gruppen'!I7</f>
        <v>925</v>
      </c>
      <c r="K11" s="43">
        <f t="shared" si="1"/>
        <v>925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925</v>
      </c>
      <c r="U11" s="43">
        <f t="shared" si="3"/>
        <v>925</v>
      </c>
      <c r="V11" s="88">
        <f t="shared" si="4"/>
        <v>-0.29999999999995453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0</v>
      </c>
      <c r="G13" s="37">
        <f t="shared" si="5"/>
        <v>933.9</v>
      </c>
      <c r="H13" s="37">
        <f t="shared" si="5"/>
        <v>0</v>
      </c>
      <c r="I13" s="37">
        <f t="shared" si="5"/>
        <v>0</v>
      </c>
      <c r="J13" s="38">
        <f t="shared" si="5"/>
        <v>933.9</v>
      </c>
      <c r="K13" s="39">
        <f>SUM(K6:K11)/6</f>
        <v>933.9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933.9</v>
      </c>
      <c r="U13" s="39">
        <f t="shared" si="5"/>
        <v>933.9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58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Lindemann Helga</v>
      </c>
      <c r="C17" s="96" t="str">
        <f>'Übersicht Schützen'!B2</f>
        <v>Lorup 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0</v>
      </c>
      <c r="G17" s="39">
        <f>'Übersicht Schützen'!F2</f>
        <v>316.2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316.2</v>
      </c>
      <c r="K17" s="39">
        <f>SUM(D17:I17)</f>
        <v>316.2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316.2</v>
      </c>
      <c r="U17" s="39">
        <f>SUM(K17+S17)</f>
        <v>316.2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Bröker Karin</v>
      </c>
      <c r="C18" s="97" t="str">
        <f>'Übersicht Schützen'!B3</f>
        <v>Lahn 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0</v>
      </c>
      <c r="G18" s="43">
        <f>'Übersicht Schützen'!F3</f>
        <v>315.89999999999998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315.89999999999998</v>
      </c>
      <c r="K18" s="43">
        <f>SUM(D18:I18)</f>
        <v>315.89999999999998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315.89999999999998</v>
      </c>
      <c r="U18" s="43">
        <f t="shared" ref="U18:U52" si="7">SUM(K18+S18)</f>
        <v>315.89999999999998</v>
      </c>
      <c r="V18" s="43">
        <f>(U17-U18)*-1</f>
        <v>-0.30000000000001137</v>
      </c>
    </row>
    <row r="19" spans="1:22" s="53" customFormat="1" ht="18" customHeight="1" x14ac:dyDescent="0.3">
      <c r="A19" s="52">
        <v>3</v>
      </c>
      <c r="B19" s="56" t="str">
        <f>'Übersicht Schützen'!A4</f>
        <v>Breer Marlene</v>
      </c>
      <c r="C19" s="96" t="str">
        <f>'Übersicht Schützen'!B4</f>
        <v>Neubörger 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0</v>
      </c>
      <c r="G19" s="39">
        <f>'Übersicht Schützen'!F4</f>
        <v>315.2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315.2</v>
      </c>
      <c r="K19" s="39">
        <f t="shared" ref="K19:K52" si="8">SUM(D19:I19)</f>
        <v>315.2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315.2</v>
      </c>
      <c r="U19" s="39">
        <f t="shared" si="7"/>
        <v>315.2</v>
      </c>
      <c r="V19" s="39">
        <f t="shared" ref="V19:V46" si="9">(U18-U19)*-1</f>
        <v>-0.69999999999998863</v>
      </c>
    </row>
    <row r="20" spans="1:22" s="53" customFormat="1" ht="18" customHeight="1" x14ac:dyDescent="0.3">
      <c r="A20" s="54">
        <v>4</v>
      </c>
      <c r="B20" s="59" t="str">
        <f>'Übersicht Schützen'!A5</f>
        <v>Grote Annelen</v>
      </c>
      <c r="C20" s="97" t="str">
        <f>'Übersicht Schützen'!B5</f>
        <v>Neubörger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0</v>
      </c>
      <c r="G20" s="43">
        <f>'Übersicht Schützen'!F5</f>
        <v>314.8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314.8</v>
      </c>
      <c r="K20" s="43">
        <f t="shared" si="8"/>
        <v>314.8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314.8</v>
      </c>
      <c r="U20" s="43">
        <f t="shared" si="7"/>
        <v>314.8</v>
      </c>
      <c r="V20" s="43">
        <f t="shared" si="9"/>
        <v>-0.39999999999997726</v>
      </c>
    </row>
    <row r="21" spans="1:22" s="53" customFormat="1" ht="18" customHeight="1" x14ac:dyDescent="0.3">
      <c r="A21" s="44">
        <v>5</v>
      </c>
      <c r="B21" s="56" t="str">
        <f>'Übersicht Schützen'!A6</f>
        <v>Thyen Kerstin</v>
      </c>
      <c r="C21" s="96" t="str">
        <f>'Übersicht Schützen'!B6</f>
        <v>Lahn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0</v>
      </c>
      <c r="G21" s="39">
        <f>'Übersicht Schützen'!F6</f>
        <v>314.3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314.3</v>
      </c>
      <c r="K21" s="39">
        <f t="shared" si="8"/>
        <v>314.3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314.3</v>
      </c>
      <c r="U21" s="39">
        <f t="shared" si="7"/>
        <v>314.3</v>
      </c>
      <c r="V21" s="39">
        <f t="shared" si="9"/>
        <v>-0.5</v>
      </c>
    </row>
    <row r="22" spans="1:22" s="53" customFormat="1" ht="18" customHeight="1" x14ac:dyDescent="0.3">
      <c r="A22" s="30">
        <v>6</v>
      </c>
      <c r="B22" s="59" t="str">
        <f>'Übersicht Schützen'!A7</f>
        <v>Deitermann Erika</v>
      </c>
      <c r="C22" s="97" t="str">
        <f>'Übersicht Schützen'!B7</f>
        <v>Werlte 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0</v>
      </c>
      <c r="G22" s="43">
        <f>'Übersicht Schützen'!F7</f>
        <v>313.7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313.7</v>
      </c>
      <c r="K22" s="43">
        <f t="shared" si="8"/>
        <v>313.7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313.7</v>
      </c>
      <c r="U22" s="43">
        <f t="shared" si="7"/>
        <v>313.7</v>
      </c>
      <c r="V22" s="43">
        <f t="shared" si="9"/>
        <v>-0.60000000000002274</v>
      </c>
    </row>
    <row r="23" spans="1:22" s="53" customFormat="1" ht="18" customHeight="1" x14ac:dyDescent="0.3">
      <c r="A23" s="52">
        <v>7</v>
      </c>
      <c r="B23" s="56" t="str">
        <f>'Übersicht Schützen'!A8</f>
        <v>Terhalle Maria</v>
      </c>
      <c r="C23" s="96" t="str">
        <f>'Übersicht Schützen'!B8</f>
        <v>Börger 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0</v>
      </c>
      <c r="G23" s="39">
        <f>'Übersicht Schützen'!F8</f>
        <v>312.3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312.3</v>
      </c>
      <c r="K23" s="39">
        <f t="shared" si="8"/>
        <v>312.3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312.3</v>
      </c>
      <c r="U23" s="39">
        <f t="shared" si="7"/>
        <v>312.3</v>
      </c>
      <c r="V23" s="39">
        <f t="shared" si="9"/>
        <v>-1.3999999999999773</v>
      </c>
    </row>
    <row r="24" spans="1:22" s="53" customFormat="1" ht="18" customHeight="1" x14ac:dyDescent="0.3">
      <c r="A24" s="30">
        <v>8</v>
      </c>
      <c r="B24" s="59" t="str">
        <f>'Übersicht Schützen'!A9</f>
        <v>Lammers Eva</v>
      </c>
      <c r="C24" s="97" t="str">
        <f>'Übersicht Schützen'!B9</f>
        <v>Börger 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0</v>
      </c>
      <c r="G24" s="43">
        <f>'Übersicht Schützen'!F9</f>
        <v>312.3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312.3</v>
      </c>
      <c r="K24" s="43">
        <f t="shared" si="8"/>
        <v>312.3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312.3</v>
      </c>
      <c r="U24" s="43">
        <f t="shared" si="7"/>
        <v>312.3</v>
      </c>
      <c r="V24" s="43">
        <f t="shared" si="9"/>
        <v>0</v>
      </c>
    </row>
    <row r="25" spans="1:22" s="53" customFormat="1" ht="18" customHeight="1" x14ac:dyDescent="0.3">
      <c r="A25" s="44">
        <v>9</v>
      </c>
      <c r="B25" s="56" t="str">
        <f>'Übersicht Schützen'!A10</f>
        <v>Freitag Silvia</v>
      </c>
      <c r="C25" s="96" t="str">
        <f>'Übersicht Schützen'!B10</f>
        <v>Werlte 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0</v>
      </c>
      <c r="G25" s="39">
        <f>'Übersicht Schützen'!F10</f>
        <v>312.3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312.3</v>
      </c>
      <c r="K25" s="39">
        <f t="shared" si="8"/>
        <v>312.3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312.3</v>
      </c>
      <c r="U25" s="39">
        <f t="shared" si="7"/>
        <v>312.3</v>
      </c>
      <c r="V25" s="39">
        <f t="shared" si="9"/>
        <v>0</v>
      </c>
    </row>
    <row r="26" spans="1:22" s="53" customFormat="1" ht="18" customHeight="1" x14ac:dyDescent="0.3">
      <c r="A26" s="54">
        <v>10</v>
      </c>
      <c r="B26" s="59" t="str">
        <f>'Übersicht Schützen'!A11</f>
        <v>Benten Waltraud</v>
      </c>
      <c r="C26" s="97" t="str">
        <f>'Übersicht Schützen'!B11</f>
        <v>Lahn 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0</v>
      </c>
      <c r="G26" s="43">
        <f>'Übersicht Schützen'!F11</f>
        <v>311.8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311.8</v>
      </c>
      <c r="K26" s="43">
        <f t="shared" si="8"/>
        <v>311.8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311.8</v>
      </c>
      <c r="U26" s="43">
        <f t="shared" si="7"/>
        <v>311.8</v>
      </c>
      <c r="V26" s="43">
        <f t="shared" si="9"/>
        <v>-0.5</v>
      </c>
    </row>
    <row r="27" spans="1:22" s="53" customFormat="1" ht="18" customHeight="1" x14ac:dyDescent="0.3">
      <c r="A27" s="52">
        <v>11</v>
      </c>
      <c r="B27" s="56" t="str">
        <f>'Übersicht Schützen'!A12</f>
        <v>Kronabel Thea</v>
      </c>
      <c r="C27" s="96" t="str">
        <f>'Übersicht Schützen'!B12</f>
        <v>Börger 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0</v>
      </c>
      <c r="G27" s="39">
        <f>'Übersicht Schützen'!F12</f>
        <v>311.5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311.5</v>
      </c>
      <c r="K27" s="39">
        <f t="shared" si="8"/>
        <v>311.5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311.5</v>
      </c>
      <c r="U27" s="39">
        <f t="shared" si="7"/>
        <v>311.5</v>
      </c>
      <c r="V27" s="39">
        <f t="shared" si="9"/>
        <v>-0.30000000000001137</v>
      </c>
    </row>
    <row r="28" spans="1:22" s="53" customFormat="1" ht="18" customHeight="1" x14ac:dyDescent="0.3">
      <c r="A28" s="30">
        <v>12</v>
      </c>
      <c r="B28" s="59" t="str">
        <f>'Übersicht Schützen'!A13</f>
        <v>Gerdes Angela</v>
      </c>
      <c r="C28" s="97" t="str">
        <f>'Übersicht Schützen'!B13</f>
        <v>Lorup 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0</v>
      </c>
      <c r="G28" s="43">
        <f>'Übersicht Schützen'!F13</f>
        <v>311.10000000000002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311.10000000000002</v>
      </c>
      <c r="K28" s="43">
        <f t="shared" si="8"/>
        <v>311.10000000000002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311.10000000000002</v>
      </c>
      <c r="U28" s="43">
        <f t="shared" si="7"/>
        <v>311.10000000000002</v>
      </c>
      <c r="V28" s="43">
        <f t="shared" si="9"/>
        <v>-0.39999999999997726</v>
      </c>
    </row>
    <row r="29" spans="1:22" s="53" customFormat="1" ht="18" customHeight="1" x14ac:dyDescent="0.3">
      <c r="A29" s="52">
        <v>13</v>
      </c>
      <c r="B29" s="56" t="str">
        <f>'Übersicht Schützen'!A14</f>
        <v>Hackmann Irmgard</v>
      </c>
      <c r="C29" s="96" t="str">
        <f>'Übersicht Schützen'!B14</f>
        <v>Lorup 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311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311</v>
      </c>
      <c r="K29" s="39">
        <f t="shared" si="8"/>
        <v>311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311</v>
      </c>
      <c r="U29" s="39">
        <f t="shared" si="7"/>
        <v>311</v>
      </c>
      <c r="V29" s="39">
        <f t="shared" si="9"/>
        <v>-0.10000000000002274</v>
      </c>
    </row>
    <row r="30" spans="1:22" s="53" customFormat="1" ht="18" customHeight="1" x14ac:dyDescent="0.3">
      <c r="A30" s="54">
        <v>14</v>
      </c>
      <c r="B30" s="59" t="str">
        <f>'Übersicht Schützen'!A15</f>
        <v>Möhlenkamp Doris</v>
      </c>
      <c r="C30" s="97" t="str">
        <f>'Übersicht Schützen'!B15</f>
        <v>Sögel IV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0</v>
      </c>
      <c r="G30" s="43">
        <f>'Übersicht Schützen'!F15</f>
        <v>309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309</v>
      </c>
      <c r="K30" s="43">
        <f t="shared" si="8"/>
        <v>309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309</v>
      </c>
      <c r="U30" s="43">
        <f t="shared" si="7"/>
        <v>309</v>
      </c>
      <c r="V30" s="43">
        <f t="shared" si="9"/>
        <v>-2</v>
      </c>
    </row>
    <row r="31" spans="1:22" s="53" customFormat="1" ht="18" customHeight="1" x14ac:dyDescent="0.3">
      <c r="A31" s="44">
        <v>15</v>
      </c>
      <c r="B31" s="56" t="str">
        <f>'Übersicht Schützen'!A16</f>
        <v>Pranger Michaela</v>
      </c>
      <c r="C31" s="96" t="str">
        <f>'Übersicht Schützen'!B16</f>
        <v>Sögel IV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308.7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308.7</v>
      </c>
      <c r="K31" s="39">
        <f t="shared" si="8"/>
        <v>308.7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308.7</v>
      </c>
      <c r="U31" s="39">
        <f t="shared" si="7"/>
        <v>308.7</v>
      </c>
      <c r="V31" s="39">
        <f t="shared" si="9"/>
        <v>-0.30000000000001137</v>
      </c>
    </row>
    <row r="32" spans="1:22" s="53" customFormat="1" ht="18" customHeight="1" x14ac:dyDescent="0.3">
      <c r="A32" s="30">
        <v>16</v>
      </c>
      <c r="B32" s="59" t="str">
        <f>'Übersicht Schützen'!A17</f>
        <v>Trempeck Olga</v>
      </c>
      <c r="C32" s="97" t="str">
        <f>'Übersicht Schützen'!B17</f>
        <v>Sögel IV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307.3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307.3</v>
      </c>
      <c r="K32" s="43">
        <f t="shared" si="8"/>
        <v>307.3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307.3</v>
      </c>
      <c r="U32" s="43">
        <f t="shared" si="7"/>
        <v>307.3</v>
      </c>
      <c r="V32" s="43">
        <f t="shared" si="9"/>
        <v>-1.3999999999999773</v>
      </c>
    </row>
    <row r="33" spans="1:44" s="53" customFormat="1" ht="18" customHeight="1" x14ac:dyDescent="0.3">
      <c r="A33" s="52">
        <v>17</v>
      </c>
      <c r="B33" s="56" t="str">
        <f>'Übersicht Schützen'!A18</f>
        <v>Pranger Anne</v>
      </c>
      <c r="C33" s="96" t="str">
        <f>'Übersicht Schützen'!B18</f>
        <v>Sögel IV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307.3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307.3</v>
      </c>
      <c r="K33" s="39">
        <f t="shared" si="8"/>
        <v>307.3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307.3</v>
      </c>
      <c r="U33" s="39">
        <f t="shared" si="7"/>
        <v>307.3</v>
      </c>
      <c r="V33" s="39">
        <f t="shared" si="9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Kossenjans Rita</v>
      </c>
      <c r="C34" s="97" t="str">
        <f>'Übersicht Schützen'!B19</f>
        <v>Börger 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306.89999999999998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306.89999999999998</v>
      </c>
      <c r="K34" s="43">
        <f t="shared" si="8"/>
        <v>306.89999999999998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306.89999999999998</v>
      </c>
      <c r="U34" s="43">
        <f t="shared" si="7"/>
        <v>306.89999999999998</v>
      </c>
      <c r="V34" s="43">
        <f t="shared" si="9"/>
        <v>-0.40000000000003411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Runde Heike</v>
      </c>
      <c r="C35" s="96" t="str">
        <f>'Übersicht Schützen'!B20</f>
        <v>Neubörger 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306.7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306.7</v>
      </c>
      <c r="K35" s="39">
        <f t="shared" si="8"/>
        <v>306.7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306.7</v>
      </c>
      <c r="U35" s="39">
        <f t="shared" si="7"/>
        <v>306.7</v>
      </c>
      <c r="V35" s="39">
        <f t="shared" si="9"/>
        <v>-0.19999999999998863</v>
      </c>
    </row>
    <row r="36" spans="1:44" s="53" customFormat="1" ht="18" customHeight="1" x14ac:dyDescent="0.3">
      <c r="A36" s="54">
        <v>20</v>
      </c>
      <c r="B36" s="59" t="str">
        <f>'Übersicht Schützen'!A21</f>
        <v>Wübben Manuela</v>
      </c>
      <c r="C36" s="97" t="str">
        <f>'Übersicht Schützen'!B21</f>
        <v>Sögel IV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306.2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306.2</v>
      </c>
      <c r="K36" s="43">
        <f t="shared" si="8"/>
        <v>306.2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306.2</v>
      </c>
      <c r="U36" s="43">
        <f t="shared" si="7"/>
        <v>306.2</v>
      </c>
      <c r="V36" s="43">
        <f t="shared" si="9"/>
        <v>-0.5</v>
      </c>
    </row>
    <row r="37" spans="1:44" s="53" customFormat="1" ht="18" customHeight="1" x14ac:dyDescent="0.3">
      <c r="A37" s="52">
        <v>21</v>
      </c>
      <c r="B37" s="56" t="str">
        <f>'Übersicht Schützen'!A22</f>
        <v>Hüntelmann Agnes</v>
      </c>
      <c r="C37" s="96" t="str">
        <f>'Übersicht Schützen'!B22</f>
        <v>Lahn 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304.2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304.2</v>
      </c>
      <c r="K37" s="39">
        <f t="shared" si="8"/>
        <v>304.2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304.2</v>
      </c>
      <c r="U37" s="39">
        <f t="shared" si="7"/>
        <v>304.2</v>
      </c>
      <c r="V37" s="39">
        <f t="shared" si="9"/>
        <v>-2</v>
      </c>
    </row>
    <row r="38" spans="1:44" s="53" customFormat="1" ht="18" customHeight="1" x14ac:dyDescent="0.3">
      <c r="A38" s="30">
        <v>22</v>
      </c>
      <c r="B38" s="59" t="str">
        <f>'Übersicht Schützen'!A23</f>
        <v>Jansen Angelika</v>
      </c>
      <c r="C38" s="97" t="str">
        <f>'Übersicht Schützen'!B23</f>
        <v>Neubörger 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302.2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302.2</v>
      </c>
      <c r="K38" s="43">
        <f t="shared" si="8"/>
        <v>302.2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302.2</v>
      </c>
      <c r="U38" s="43">
        <f t="shared" si="7"/>
        <v>302.2</v>
      </c>
      <c r="V38" s="43">
        <f t="shared" si="9"/>
        <v>-2</v>
      </c>
    </row>
    <row r="39" spans="1:44" s="53" customFormat="1" ht="18" customHeight="1" x14ac:dyDescent="0.3">
      <c r="A39" s="52">
        <v>23</v>
      </c>
      <c r="B39" s="56" t="str">
        <f>'Übersicht Schützen'!A24</f>
        <v>Kensinger Elvira</v>
      </c>
      <c r="C39" s="96" t="str">
        <f>'Übersicht Schützen'!B24</f>
        <v>Werlte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299.3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299.3</v>
      </c>
      <c r="K39" s="39">
        <f t="shared" si="8"/>
        <v>299.3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299.3</v>
      </c>
      <c r="U39" s="39">
        <f t="shared" si="7"/>
        <v>299.3</v>
      </c>
      <c r="V39" s="39">
        <f t="shared" si="9"/>
        <v>-2.8999999999999773</v>
      </c>
    </row>
    <row r="40" spans="1:44" s="53" customFormat="1" ht="18" customHeight="1" x14ac:dyDescent="0.3">
      <c r="A40" s="54">
        <v>24</v>
      </c>
      <c r="B40" s="59" t="str">
        <f>'Übersicht Schützen'!A25</f>
        <v>Rehorst Marita</v>
      </c>
      <c r="C40" s="97" t="str">
        <f>'Übersicht Schützen'!B25</f>
        <v>Werlte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295.7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295.7</v>
      </c>
      <c r="K40" s="43">
        <f t="shared" si="8"/>
        <v>295.7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295.7</v>
      </c>
      <c r="U40" s="43">
        <f t="shared" si="7"/>
        <v>295.7</v>
      </c>
      <c r="V40" s="43">
        <f t="shared" si="9"/>
        <v>-3.6000000000000227</v>
      </c>
    </row>
    <row r="41" spans="1:44" s="53" customFormat="1" ht="18" customHeight="1" x14ac:dyDescent="0.3">
      <c r="A41" s="44">
        <v>25</v>
      </c>
      <c r="B41" s="56" t="str">
        <f>'Übersicht Schützen'!A26</f>
        <v>Korten Monika</v>
      </c>
      <c r="C41" s="96" t="str">
        <f>'Übersicht Schützen'!B26</f>
        <v>Börger 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295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295</v>
      </c>
      <c r="K41" s="39">
        <f t="shared" si="8"/>
        <v>295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295</v>
      </c>
      <c r="U41" s="39">
        <f t="shared" si="7"/>
        <v>295</v>
      </c>
      <c r="V41" s="39">
        <f t="shared" si="9"/>
        <v>-0.69999999999998863</v>
      </c>
    </row>
    <row r="42" spans="1:44" s="53" customFormat="1" ht="18" customHeight="1" x14ac:dyDescent="0.3">
      <c r="A42" s="30">
        <v>26</v>
      </c>
      <c r="B42" s="59" t="str">
        <f>'Übersicht Schützen'!A27</f>
        <v>Büter Maria</v>
      </c>
      <c r="C42" s="97" t="str">
        <f>'Übersicht Schützen'!B27</f>
        <v>Werlte 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276.8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276.8</v>
      </c>
      <c r="K42" s="43">
        <f t="shared" si="8"/>
        <v>276.8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276.8</v>
      </c>
      <c r="U42" s="43">
        <f t="shared" si="7"/>
        <v>276.8</v>
      </c>
      <c r="V42" s="43">
        <f t="shared" si="9"/>
        <v>-18.199999999999989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Sögel IV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-276.8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Neubörger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Neubörger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Werlte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Lahn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Lahn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Lorup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Lorup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Lorup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Börger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 t="e">
        <f>SUM(D17:D52)/Formelhilfe!B45</f>
        <v>#DIV/0!</v>
      </c>
      <c r="E54" s="37" t="e">
        <f>SUM(E17:E52)/Formelhilfe!C45</f>
        <v>#DIV/0!</v>
      </c>
      <c r="F54" s="37" t="e">
        <f>SUM(F17:F52)/Formelhilfe!D45</f>
        <v>#DIV/0!</v>
      </c>
      <c r="G54" s="37">
        <f>SUM(G17:G52)/Formelhilfe!E45</f>
        <v>307.60384615384612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222.15833333333333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222.15833333333333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Übersicht!N4</f>
        <v>Lahn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Übersicht!O4</f>
        <v>Werlte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Übersicht!P4</f>
        <v>Neubörger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75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Übersicht!Q4</f>
        <v>Sögel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58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Börger I</v>
      </c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 I</v>
      </c>
      <c r="C3" s="142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Lahn I</v>
      </c>
      <c r="C4" s="142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Werlte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Neubörger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Sögel IV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74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Terhalle Maria</v>
      </c>
      <c r="C10" s="165" t="str">
        <f>'Wettkampf 1'!C10</f>
        <v>Börger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Kronabel Thea</v>
      </c>
      <c r="C11" s="165" t="str">
        <f>'Wettkampf 1'!C11</f>
        <v>Börger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Kossenjans Rita</v>
      </c>
      <c r="C12" s="165" t="str">
        <f>'Wettkampf 1'!C12</f>
        <v>Börger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Lammers Eva</v>
      </c>
      <c r="C13" s="165" t="str">
        <f>'Wettkampf 1'!C13</f>
        <v>Börger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Korten Monika</v>
      </c>
      <c r="C14" s="165" t="str">
        <f>'Wettkampf 1'!C14</f>
        <v>Börger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Hackmann Irmgard</v>
      </c>
      <c r="C15" s="165" t="str">
        <f>'Wettkampf 1'!C15</f>
        <v>Lorup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Gerdes Angela</v>
      </c>
      <c r="C16" s="165" t="str">
        <f>'Wettkampf 1'!C16</f>
        <v>Lorup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Lindemann Helga</v>
      </c>
      <c r="C17" s="165" t="str">
        <f>'Wettkampf 1'!C17</f>
        <v>Lorup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Hüntelmann Agnes</v>
      </c>
      <c r="C18" s="165" t="str">
        <f>'Wettkampf 1'!C18</f>
        <v>Lahn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Benten Waltraud</v>
      </c>
      <c r="C19" s="165" t="str">
        <f>'Wettkampf 1'!C19</f>
        <v>Lahn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Bröker Karin</v>
      </c>
      <c r="C20" s="165" t="str">
        <f>'Wettkampf 1'!C20</f>
        <v>Lahn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Thyen Kerstin</v>
      </c>
      <c r="C21" s="165" t="str">
        <f>'Wettkampf 1'!C21</f>
        <v>Lahn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Rehorst Marita</v>
      </c>
      <c r="C22" s="165" t="str">
        <f>'Wettkampf 1'!C22</f>
        <v>Werlte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Deitermann Erika</v>
      </c>
      <c r="C23" s="165" t="str">
        <f>'Wettkampf 1'!C23</f>
        <v>Werlte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Kensinger Elvira</v>
      </c>
      <c r="C24" s="165" t="str">
        <f>'Wettkampf 1'!C24</f>
        <v>Werlte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Freitag Silvia</v>
      </c>
      <c r="C25" s="165" t="str">
        <f>'Wettkampf 1'!C25</f>
        <v>Werlte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Büter Maria</v>
      </c>
      <c r="C26" s="165" t="str">
        <f>'Wettkampf 1'!C26</f>
        <v>Werlte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Grote Annelen</v>
      </c>
      <c r="C27" s="165" t="str">
        <f>'Wettkampf 1'!C27</f>
        <v>Neubörger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Runde Heike</v>
      </c>
      <c r="C28" s="165" t="str">
        <f>'Wettkampf 1'!C28</f>
        <v>Neubörger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Jansen Angelika</v>
      </c>
      <c r="C29" s="165" t="str">
        <f>'Wettkampf 1'!C29</f>
        <v>Neubörger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Breer Marlene</v>
      </c>
      <c r="C30" s="165" t="str">
        <f>'Wettkampf 1'!C30</f>
        <v>Neubörger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Pranger Michaela</v>
      </c>
      <c r="C31" s="165" t="str">
        <f>'Wettkampf 1'!C31</f>
        <v>Sögel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Möhlenkamp Doris</v>
      </c>
      <c r="C32" s="165" t="str">
        <f>'Wettkampf 1'!C32</f>
        <v>Sögel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Trempeck Olga</v>
      </c>
      <c r="C33" s="165" t="str">
        <f>'Wettkampf 1'!C33</f>
        <v>Sögel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Pranger Anne</v>
      </c>
      <c r="C34" s="165" t="str">
        <f>'Wettkampf 1'!C34</f>
        <v>Sögel IV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Wübben Manuela</v>
      </c>
      <c r="C35" s="165" t="str">
        <f>'Wettkampf 1'!C35</f>
        <v>Sögel IV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Sögel IV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Neubörger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Neubörger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Werlte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Lahn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Lahn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Lorup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Lorup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Lorup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Börger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58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74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94</v>
      </c>
      <c r="B2" s="100" t="str">
        <f>VLOOKUP(A2,'Wettkampf 1'!$B$10:$C$45,2,FALSE)</f>
        <v>Lorup 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316.2</v>
      </c>
      <c r="G2" s="9">
        <f>VLOOKUP($A2,'5'!$B$10:$D$45,3,FALSE)</f>
        <v>0</v>
      </c>
      <c r="H2" s="9">
        <f>VLOOKUP($A2,'6'!$B$10:$D$45,3,FALSE)</f>
        <v>0</v>
      </c>
      <c r="I2" s="9">
        <f>K2/J2</f>
        <v>316.2</v>
      </c>
      <c r="J2" s="9">
        <f>VLOOKUP(A2,Formelhilfe!$A$9:$H$44,8,FALSE)</f>
        <v>1</v>
      </c>
      <c r="K2" s="10">
        <f>SUM(E2:H2)</f>
        <v>316.2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316.2</v>
      </c>
      <c r="V2" s="9">
        <f>VLOOKUP(A2,Formelhilfe!$A$9:$P$44,16,FALSE)</f>
        <v>1</v>
      </c>
      <c r="W2" s="11">
        <f>SUM(E2:H2,L2:Q2)</f>
        <v>316.2</v>
      </c>
    </row>
    <row r="3" spans="1:23" ht="18" customHeight="1" x14ac:dyDescent="0.4">
      <c r="A3" s="137" t="s">
        <v>97</v>
      </c>
      <c r="B3" s="100" t="str">
        <f>VLOOKUP(A3,'Wettkampf 1'!$B$10:$C$45,2,FALSE)</f>
        <v>Lahn 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315.89999999999998</v>
      </c>
      <c r="G3" s="9">
        <f>VLOOKUP($A3,'5'!$B$10:$D$45,3,FALSE)</f>
        <v>0</v>
      </c>
      <c r="H3" s="9">
        <f>VLOOKUP($A3,'6'!$B$10:$D$45,3,FALSE)</f>
        <v>0</v>
      </c>
      <c r="I3" s="9">
        <f>K3/J3</f>
        <v>315.89999999999998</v>
      </c>
      <c r="J3" s="9">
        <f>VLOOKUP(A3,Formelhilfe!$A$9:$H$44,8,FALSE)</f>
        <v>1</v>
      </c>
      <c r="K3" s="10">
        <f>SUM(E3:H3)</f>
        <v>315.89999999999998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315.89999999999998</v>
      </c>
      <c r="V3" s="9">
        <f>VLOOKUP(A3,Formelhilfe!$A$9:$P$44,16,FALSE)</f>
        <v>1</v>
      </c>
      <c r="W3" s="11">
        <f>SUM(E3:H3,L3:Q3)</f>
        <v>315.89999999999998</v>
      </c>
    </row>
    <row r="4" spans="1:23" ht="18" customHeight="1" x14ac:dyDescent="0.4">
      <c r="A4" s="137" t="s">
        <v>107</v>
      </c>
      <c r="B4" s="100" t="str">
        <f>VLOOKUP(A4,'Wettkampf 1'!$B$10:$C$45,2,FALSE)</f>
        <v>Neubörger 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315.2</v>
      </c>
      <c r="G4" s="9">
        <f>VLOOKUP($A4,'5'!$B$10:$D$45,3,FALSE)</f>
        <v>0</v>
      </c>
      <c r="H4" s="9">
        <f>VLOOKUP($A4,'6'!$B$10:$D$45,3,FALSE)</f>
        <v>0</v>
      </c>
      <c r="I4" s="9">
        <f>K4/J4</f>
        <v>315.2</v>
      </c>
      <c r="J4" s="9">
        <f>VLOOKUP(A4,Formelhilfe!$A$9:$H$44,8,FALSE)</f>
        <v>1</v>
      </c>
      <c r="K4" s="10">
        <f>SUM(E4:H4)</f>
        <v>315.2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315.2</v>
      </c>
      <c r="V4" s="9">
        <f>VLOOKUP(A4,Formelhilfe!$A$9:$P$44,16,FALSE)</f>
        <v>1</v>
      </c>
      <c r="W4" s="11">
        <f>SUM(E4:H4,L4:Q4)</f>
        <v>315.2</v>
      </c>
    </row>
    <row r="5" spans="1:23" ht="18" customHeight="1" x14ac:dyDescent="0.4">
      <c r="A5" s="137" t="s">
        <v>104</v>
      </c>
      <c r="B5" s="100" t="str">
        <f>VLOOKUP(A5,'Wettkampf 1'!$B$10:$C$45,2,FALSE)</f>
        <v>Neubörger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314.8</v>
      </c>
      <c r="G5" s="9">
        <f>VLOOKUP($A5,'5'!$B$10:$D$45,3,FALSE)</f>
        <v>0</v>
      </c>
      <c r="H5" s="9">
        <f>VLOOKUP($A5,'6'!$B$10:$D$45,3,FALSE)</f>
        <v>0</v>
      </c>
      <c r="I5" s="9">
        <f>K5/J5</f>
        <v>314.8</v>
      </c>
      <c r="J5" s="9">
        <f>VLOOKUP(A5,Formelhilfe!$A$9:$H$44,8,FALSE)</f>
        <v>1</v>
      </c>
      <c r="K5" s="10">
        <f>SUM(E5:H5)</f>
        <v>314.8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314.8</v>
      </c>
      <c r="V5" s="9">
        <f>VLOOKUP(A5,Formelhilfe!$A$9:$P$44,16,FALSE)</f>
        <v>1</v>
      </c>
      <c r="W5" s="11">
        <f>SUM(E5:H5,L5:Q5)</f>
        <v>314.8</v>
      </c>
    </row>
    <row r="6" spans="1:23" ht="18" customHeight="1" x14ac:dyDescent="0.4">
      <c r="A6" s="137" t="s">
        <v>98</v>
      </c>
      <c r="B6" s="100" t="str">
        <f>VLOOKUP(A6,'Wettkampf 1'!$B$10:$C$45,2,FALSE)</f>
        <v>Lahn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314.3</v>
      </c>
      <c r="G6" s="9">
        <f>VLOOKUP($A6,'5'!$B$10:$D$45,3,FALSE)</f>
        <v>0</v>
      </c>
      <c r="H6" s="9">
        <f>VLOOKUP($A6,'6'!$B$10:$D$45,3,FALSE)</f>
        <v>0</v>
      </c>
      <c r="I6" s="9">
        <f>K6/J6</f>
        <v>314.3</v>
      </c>
      <c r="J6" s="9">
        <f>VLOOKUP(A6,Formelhilfe!$A$9:$H$44,8,FALSE)</f>
        <v>1</v>
      </c>
      <c r="K6" s="10">
        <f>SUM(E6:H6)</f>
        <v>314.3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314.3</v>
      </c>
      <c r="V6" s="9">
        <f>VLOOKUP(A6,Formelhilfe!$A$9:$P$44,16,FALSE)</f>
        <v>1</v>
      </c>
      <c r="W6" s="11">
        <f>SUM(E6:H6,L6:Q6)</f>
        <v>314.3</v>
      </c>
    </row>
    <row r="7" spans="1:23" ht="18" customHeight="1" x14ac:dyDescent="0.4">
      <c r="A7" s="137" t="s">
        <v>100</v>
      </c>
      <c r="B7" s="100" t="str">
        <f>VLOOKUP(A7,'Wettkampf 1'!$B$10:$C$45,2,FALSE)</f>
        <v>Werlte 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313.7</v>
      </c>
      <c r="G7" s="9">
        <f>VLOOKUP($A7,'5'!$B$10:$D$45,3,FALSE)</f>
        <v>0</v>
      </c>
      <c r="H7" s="9">
        <f>VLOOKUP($A7,'6'!$B$10:$D$45,3,FALSE)</f>
        <v>0</v>
      </c>
      <c r="I7" s="9">
        <f>K7/J7</f>
        <v>313.7</v>
      </c>
      <c r="J7" s="9">
        <f>VLOOKUP(A7,Formelhilfe!$A$9:$H$44,8,FALSE)</f>
        <v>1</v>
      </c>
      <c r="K7" s="10">
        <f>SUM(E7:H7)</f>
        <v>313.7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313.7</v>
      </c>
      <c r="V7" s="9">
        <f>VLOOKUP(A7,Formelhilfe!$A$9:$P$44,16,FALSE)</f>
        <v>1</v>
      </c>
      <c r="W7" s="11">
        <f>SUM(E7:H7,L7:Q7)</f>
        <v>313.7</v>
      </c>
    </row>
    <row r="8" spans="1:23" ht="18" customHeight="1" x14ac:dyDescent="0.4">
      <c r="A8" s="137" t="s">
        <v>87</v>
      </c>
      <c r="B8" s="100" t="str">
        <f>VLOOKUP(A8,'Wettkampf 1'!$B$10:$C$45,2,FALSE)</f>
        <v>Börger 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312.3</v>
      </c>
      <c r="G8" s="9">
        <f>VLOOKUP($A8,'5'!$B$10:$D$45,3,FALSE)</f>
        <v>0</v>
      </c>
      <c r="H8" s="9">
        <f>VLOOKUP($A8,'6'!$B$10:$D$45,3,FALSE)</f>
        <v>0</v>
      </c>
      <c r="I8" s="9">
        <f>K8/J8</f>
        <v>312.3</v>
      </c>
      <c r="J8" s="9">
        <f>VLOOKUP(A8,Formelhilfe!$A$9:$H$44,8,FALSE)</f>
        <v>1</v>
      </c>
      <c r="K8" s="10">
        <f>SUM(E8:H8)</f>
        <v>312.3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312.3</v>
      </c>
      <c r="V8" s="9">
        <f>VLOOKUP(A8,Formelhilfe!$A$9:$P$44,16,FALSE)</f>
        <v>1</v>
      </c>
      <c r="W8" s="11">
        <f>SUM(E8:H8,L8:Q8)</f>
        <v>312.3</v>
      </c>
    </row>
    <row r="9" spans="1:23" ht="18" customHeight="1" x14ac:dyDescent="0.4">
      <c r="A9" s="137" t="s">
        <v>90</v>
      </c>
      <c r="B9" s="100" t="str">
        <f>VLOOKUP(A9,'Wettkampf 1'!$B$10:$C$45,2,FALSE)</f>
        <v>Börger 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312.3</v>
      </c>
      <c r="G9" s="9">
        <f>VLOOKUP($A9,'5'!$B$10:$D$45,3,FALSE)</f>
        <v>0</v>
      </c>
      <c r="H9" s="9">
        <f>VLOOKUP($A9,'6'!$B$10:$D$45,3,FALSE)</f>
        <v>0</v>
      </c>
      <c r="I9" s="9">
        <f>K9/J9</f>
        <v>312.3</v>
      </c>
      <c r="J9" s="9">
        <f>VLOOKUP(A9,Formelhilfe!$A$9:$H$44,8,FALSE)</f>
        <v>1</v>
      </c>
      <c r="K9" s="10">
        <f>SUM(E9:H9)</f>
        <v>312.3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312.3</v>
      </c>
      <c r="V9" s="9">
        <f>VLOOKUP(A9,Formelhilfe!$A$9:$P$44,16,FALSE)</f>
        <v>1</v>
      </c>
      <c r="W9" s="11">
        <f>SUM(E9:H9,L9:Q9)</f>
        <v>312.3</v>
      </c>
    </row>
    <row r="10" spans="1:23" ht="18" customHeight="1" x14ac:dyDescent="0.4">
      <c r="A10" s="137" t="s">
        <v>102</v>
      </c>
      <c r="B10" s="100" t="str">
        <f>VLOOKUP(A10,'Wettkampf 1'!$B$10:$C$45,2,FALSE)</f>
        <v>Werlte 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312.3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312.3</v>
      </c>
      <c r="J10" s="9">
        <f>VLOOKUP(A10,Formelhilfe!$A$9:$H$44,8,FALSE)</f>
        <v>1</v>
      </c>
      <c r="K10" s="10">
        <f>SUM(E10:H10)</f>
        <v>312.3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312.3</v>
      </c>
      <c r="V10" s="9">
        <f>VLOOKUP(A10,Formelhilfe!$A$9:$P$44,16,FALSE)</f>
        <v>1</v>
      </c>
      <c r="W10" s="11">
        <f>SUM(E10:H10,L10:Q10)</f>
        <v>312.3</v>
      </c>
    </row>
    <row r="11" spans="1:23" ht="18" customHeight="1" x14ac:dyDescent="0.4">
      <c r="A11" s="137" t="s">
        <v>96</v>
      </c>
      <c r="B11" s="100" t="str">
        <f>VLOOKUP(A11,'Wettkampf 1'!$B$10:$C$45,2,FALSE)</f>
        <v>Lahn 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311.8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311.8</v>
      </c>
      <c r="J11" s="9">
        <f>VLOOKUP(A11,Formelhilfe!$A$9:$H$44,8,FALSE)</f>
        <v>1</v>
      </c>
      <c r="K11" s="10">
        <f>SUM(E11:H11)</f>
        <v>311.8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311.8</v>
      </c>
      <c r="V11" s="9">
        <f>VLOOKUP(A11,Formelhilfe!$A$9:$P$44,16,FALSE)</f>
        <v>1</v>
      </c>
      <c r="W11" s="11">
        <f>SUM(E11:H11,L11:Q11)</f>
        <v>311.8</v>
      </c>
    </row>
    <row r="12" spans="1:23" ht="18" customHeight="1" x14ac:dyDescent="0.4">
      <c r="A12" s="137" t="s">
        <v>88</v>
      </c>
      <c r="B12" s="100" t="str">
        <f>VLOOKUP(A12,'Wettkampf 1'!$B$10:$C$45,2,FALSE)</f>
        <v>Börger 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311.5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311.5</v>
      </c>
      <c r="J12" s="9">
        <f>VLOOKUP(A12,Formelhilfe!$A$9:$H$44,8,FALSE)</f>
        <v>1</v>
      </c>
      <c r="K12" s="10">
        <f>SUM(E12:H12)</f>
        <v>311.5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311.5</v>
      </c>
      <c r="V12" s="9">
        <f>VLOOKUP(A12,Formelhilfe!$A$9:$P$44,16,FALSE)</f>
        <v>1</v>
      </c>
      <c r="W12" s="11">
        <f>SUM(E12:H12,L12:Q12)</f>
        <v>311.5</v>
      </c>
    </row>
    <row r="13" spans="1:23" ht="18" customHeight="1" x14ac:dyDescent="0.4">
      <c r="A13" s="137" t="s">
        <v>93</v>
      </c>
      <c r="B13" s="100" t="str">
        <f>VLOOKUP(A13,'Wettkampf 1'!$B$10:$C$45,2,FALSE)</f>
        <v>Lorup 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311.10000000000002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311.10000000000002</v>
      </c>
      <c r="J13" s="9">
        <f>VLOOKUP(A13,Formelhilfe!$A$9:$H$44,8,FALSE)</f>
        <v>1</v>
      </c>
      <c r="K13" s="10">
        <f>SUM(E13:H13)</f>
        <v>311.10000000000002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311.10000000000002</v>
      </c>
      <c r="V13" s="9">
        <f>VLOOKUP(A13,Formelhilfe!$A$9:$P$44,16,FALSE)</f>
        <v>1</v>
      </c>
      <c r="W13" s="11">
        <f>SUM(E13:H13,L13:Q13)</f>
        <v>311.10000000000002</v>
      </c>
    </row>
    <row r="14" spans="1:23" ht="18" customHeight="1" x14ac:dyDescent="0.4">
      <c r="A14" s="137" t="s">
        <v>92</v>
      </c>
      <c r="B14" s="100" t="str">
        <f>VLOOKUP(A14,'Wettkampf 1'!$B$10:$C$45,2,FALSE)</f>
        <v>Lorup 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311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311</v>
      </c>
      <c r="J14" s="9">
        <f>VLOOKUP(A14,Formelhilfe!$A$9:$H$44,8,FALSE)</f>
        <v>1</v>
      </c>
      <c r="K14" s="10">
        <f>SUM(E14:H14)</f>
        <v>311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311</v>
      </c>
      <c r="V14" s="9">
        <f>VLOOKUP(A14,Formelhilfe!$A$9:$P$44,16,FALSE)</f>
        <v>1</v>
      </c>
      <c r="W14" s="11">
        <f>SUM(E14:H14,L14:Q14)</f>
        <v>311</v>
      </c>
    </row>
    <row r="15" spans="1:23" ht="18" customHeight="1" x14ac:dyDescent="0.4">
      <c r="A15" s="137" t="s">
        <v>109</v>
      </c>
      <c r="B15" s="100" t="str">
        <f>VLOOKUP(A15,'Wettkampf 1'!$B$10:$C$45,2,FALSE)</f>
        <v>Sögel IV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309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309</v>
      </c>
      <c r="J15" s="9">
        <f>VLOOKUP(A15,Formelhilfe!$A$9:$H$44,8,FALSE)</f>
        <v>1</v>
      </c>
      <c r="K15" s="10">
        <f>SUM(E15:H15)</f>
        <v>309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309</v>
      </c>
      <c r="V15" s="9">
        <f>VLOOKUP(A15,Formelhilfe!$A$9:$P$44,16,FALSE)</f>
        <v>1</v>
      </c>
      <c r="W15" s="11">
        <f>SUM(E15:H15,L15:Q15)</f>
        <v>309</v>
      </c>
    </row>
    <row r="16" spans="1:23" ht="18" customHeight="1" x14ac:dyDescent="0.4">
      <c r="A16" s="137" t="s">
        <v>108</v>
      </c>
      <c r="B16" s="100" t="str">
        <f>VLOOKUP(A16,'Wettkampf 1'!$B$10:$C$45,2,FALSE)</f>
        <v>Sögel IV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308.7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308.7</v>
      </c>
      <c r="J16" s="9">
        <f>VLOOKUP(A16,Formelhilfe!$A$9:$H$44,8,FALSE)</f>
        <v>1</v>
      </c>
      <c r="K16" s="10">
        <f>SUM(E16:H16)</f>
        <v>308.7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308.7</v>
      </c>
      <c r="V16" s="9">
        <f>VLOOKUP(A16,Formelhilfe!$A$9:$P$44,16,FALSE)</f>
        <v>1</v>
      </c>
      <c r="W16" s="11">
        <f>SUM(E16:H16,L16:Q16)</f>
        <v>308.7</v>
      </c>
    </row>
    <row r="17" spans="1:45" ht="18" customHeight="1" x14ac:dyDescent="0.4">
      <c r="A17" s="137" t="s">
        <v>110</v>
      </c>
      <c r="B17" s="100" t="str">
        <f>VLOOKUP(A17,'Wettkampf 1'!$B$10:$C$45,2,FALSE)</f>
        <v>Sögel IV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307.3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307.3</v>
      </c>
      <c r="J17" s="9">
        <f>VLOOKUP(A17,Formelhilfe!$A$9:$H$44,8,FALSE)</f>
        <v>1</v>
      </c>
      <c r="K17" s="10">
        <f>SUM(E17:H17)</f>
        <v>307.3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307.3</v>
      </c>
      <c r="V17" s="9">
        <f>VLOOKUP(A17,Formelhilfe!$A$9:$P$44,16,FALSE)</f>
        <v>1</v>
      </c>
      <c r="W17" s="11">
        <f>SUM(E17:H17,L17:Q17)</f>
        <v>307.3</v>
      </c>
    </row>
    <row r="18" spans="1:45" ht="18" customHeight="1" x14ac:dyDescent="0.4">
      <c r="A18" s="137" t="s">
        <v>111</v>
      </c>
      <c r="B18" s="100" t="str">
        <f>VLOOKUP(A18,'Wettkampf 1'!$B$10:$C$45,2,FALSE)</f>
        <v>Sögel IV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307.3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307.3</v>
      </c>
      <c r="J18" s="9">
        <f>VLOOKUP(A18,Formelhilfe!$A$9:$H$44,8,FALSE)</f>
        <v>1</v>
      </c>
      <c r="K18" s="10">
        <f>SUM(E18:H18)</f>
        <v>307.3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307.3</v>
      </c>
      <c r="V18" s="9">
        <f>VLOOKUP(A18,Formelhilfe!$A$9:$P$44,16,FALSE)</f>
        <v>1</v>
      </c>
      <c r="W18" s="11">
        <f>SUM(E18:H18,L18:Q18)</f>
        <v>307.3</v>
      </c>
    </row>
    <row r="19" spans="1:45" ht="18" customHeight="1" x14ac:dyDescent="0.4">
      <c r="A19" s="137" t="s">
        <v>89</v>
      </c>
      <c r="B19" s="100" t="str">
        <f>VLOOKUP(A19,'Wettkampf 1'!$B$10:$C$45,2,FALSE)</f>
        <v>Börger 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306.89999999999998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306.89999999999998</v>
      </c>
      <c r="J19" s="9">
        <f>VLOOKUP(A19,Formelhilfe!$A$9:$H$44,8,FALSE)</f>
        <v>1</v>
      </c>
      <c r="K19" s="10">
        <f>SUM(E19:H19)</f>
        <v>306.89999999999998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306.89999999999998</v>
      </c>
      <c r="V19" s="9">
        <f>VLOOKUP(A19,Formelhilfe!$A$9:$P$44,16,FALSE)</f>
        <v>1</v>
      </c>
      <c r="W19" s="11">
        <f>SUM(E19:H19,L19:Q19)</f>
        <v>306.89999999999998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105</v>
      </c>
      <c r="B20" s="100" t="str">
        <f>VLOOKUP(A20,'Wettkampf 1'!$B$10:$C$45,2,FALSE)</f>
        <v>Neubörger 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306.7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306.7</v>
      </c>
      <c r="J20" s="9">
        <f>VLOOKUP(A20,Formelhilfe!$A$9:$H$44,8,FALSE)</f>
        <v>1</v>
      </c>
      <c r="K20" s="10">
        <f>SUM(E20:H20)</f>
        <v>306.7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306.7</v>
      </c>
      <c r="V20" s="9">
        <f>VLOOKUP(A20,Formelhilfe!$A$9:$P$44,16,FALSE)</f>
        <v>1</v>
      </c>
      <c r="W20" s="11">
        <f>SUM(E20:H20,L20:Q20)</f>
        <v>306.7</v>
      </c>
    </row>
    <row r="21" spans="1:45" ht="18" customHeight="1" x14ac:dyDescent="0.4">
      <c r="A21" s="137" t="s">
        <v>112</v>
      </c>
      <c r="B21" s="100" t="str">
        <f>VLOOKUP(A21,'Wettkampf 1'!$B$10:$C$45,2,FALSE)</f>
        <v>Sögel IV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306.2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306.2</v>
      </c>
      <c r="J21" s="9">
        <f>VLOOKUP(A21,Formelhilfe!$A$9:$H$44,8,FALSE)</f>
        <v>1</v>
      </c>
      <c r="K21" s="10">
        <f>SUM(E21:H21)</f>
        <v>306.2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306.2</v>
      </c>
      <c r="V21" s="9">
        <f>VLOOKUP(A21,Formelhilfe!$A$9:$P$44,16,FALSE)</f>
        <v>1</v>
      </c>
      <c r="W21" s="11">
        <f>SUM(E21:H21,L21:Q21)</f>
        <v>306.2</v>
      </c>
    </row>
    <row r="22" spans="1:45" ht="18" customHeight="1" x14ac:dyDescent="0.4">
      <c r="A22" s="137" t="s">
        <v>95</v>
      </c>
      <c r="B22" s="100" t="str">
        <f>VLOOKUP(A22,'Wettkampf 1'!$B$10:$C$45,2,FALSE)</f>
        <v>Lahn 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304.2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304.2</v>
      </c>
      <c r="J22" s="9">
        <f>VLOOKUP(A22,Formelhilfe!$A$9:$H$44,8,FALSE)</f>
        <v>1</v>
      </c>
      <c r="K22" s="10">
        <f>SUM(E22:H22)</f>
        <v>304.2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304.2</v>
      </c>
      <c r="V22" s="9">
        <f>VLOOKUP(A22,Formelhilfe!$A$9:$P$44,16,FALSE)</f>
        <v>1</v>
      </c>
      <c r="W22" s="11">
        <f>SUM(E22:H22,L22:Q22)</f>
        <v>304.2</v>
      </c>
    </row>
    <row r="23" spans="1:45" ht="18" customHeight="1" x14ac:dyDescent="0.4">
      <c r="A23" s="137" t="s">
        <v>106</v>
      </c>
      <c r="B23" s="100" t="str">
        <f>VLOOKUP(A23,'Wettkampf 1'!$B$10:$C$45,2,FALSE)</f>
        <v>Neubörger 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302.2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302.2</v>
      </c>
      <c r="J23" s="9">
        <f>VLOOKUP(A23,Formelhilfe!$A$9:$H$44,8,FALSE)</f>
        <v>1</v>
      </c>
      <c r="K23" s="10">
        <f>SUM(E23:H23)</f>
        <v>302.2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302.2</v>
      </c>
      <c r="V23" s="9">
        <f>VLOOKUP(A23,Formelhilfe!$A$9:$P$44,16,FALSE)</f>
        <v>1</v>
      </c>
      <c r="W23" s="11">
        <f>SUM(E23:H23,L23:Q23)</f>
        <v>302.2</v>
      </c>
    </row>
    <row r="24" spans="1:45" ht="18" customHeight="1" x14ac:dyDescent="0.4">
      <c r="A24" s="137" t="s">
        <v>101</v>
      </c>
      <c r="B24" s="100" t="str">
        <f>VLOOKUP(A24,'Wettkampf 1'!$B$10:$C$45,2,FALSE)</f>
        <v>Werlte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299.3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299.3</v>
      </c>
      <c r="J24" s="9">
        <f>VLOOKUP(A24,Formelhilfe!$A$9:$H$44,8,FALSE)</f>
        <v>1</v>
      </c>
      <c r="K24" s="10">
        <f>SUM(E24:H24)</f>
        <v>299.3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299.3</v>
      </c>
      <c r="V24" s="9">
        <f>VLOOKUP(A24,Formelhilfe!$A$9:$P$44,16,FALSE)</f>
        <v>1</v>
      </c>
      <c r="W24" s="11">
        <f>SUM(E24:H24,L24:Q24)</f>
        <v>299.3</v>
      </c>
    </row>
    <row r="25" spans="1:45" ht="18" customHeight="1" x14ac:dyDescent="0.4">
      <c r="A25" s="137" t="s">
        <v>99</v>
      </c>
      <c r="B25" s="100" t="str">
        <f>VLOOKUP(A25,'Wettkampf 1'!$B$10:$C$45,2,FALSE)</f>
        <v>Werlte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295.7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295.7</v>
      </c>
      <c r="J25" s="9">
        <f>VLOOKUP(A25,Formelhilfe!$A$9:$H$44,8,FALSE)</f>
        <v>1</v>
      </c>
      <c r="K25" s="10">
        <f>SUM(E25:H25)</f>
        <v>295.7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295.7</v>
      </c>
      <c r="V25" s="9">
        <f>VLOOKUP(A25,Formelhilfe!$A$9:$P$44,16,FALSE)</f>
        <v>1</v>
      </c>
      <c r="W25" s="11">
        <f>SUM(E25:H25,L25:Q25)</f>
        <v>295.7</v>
      </c>
    </row>
    <row r="26" spans="1:45" ht="18" customHeight="1" x14ac:dyDescent="0.4">
      <c r="A26" s="137" t="s">
        <v>91</v>
      </c>
      <c r="B26" s="100" t="str">
        <f>VLOOKUP(A26,'Wettkampf 1'!$B$10:$C$45,2,FALSE)</f>
        <v>Börger 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295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295</v>
      </c>
      <c r="J26" s="9">
        <f>VLOOKUP(A26,Formelhilfe!$A$9:$H$44,8,FALSE)</f>
        <v>1</v>
      </c>
      <c r="K26" s="10">
        <f>SUM(E26:H26)</f>
        <v>295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295</v>
      </c>
      <c r="V26" s="9">
        <f>VLOOKUP(A26,Formelhilfe!$A$9:$P$44,16,FALSE)</f>
        <v>1</v>
      </c>
      <c r="W26" s="11">
        <f>SUM(E26:H26,L26:Q26)</f>
        <v>295</v>
      </c>
    </row>
    <row r="27" spans="1:45" ht="18" customHeight="1" x14ac:dyDescent="0.4">
      <c r="A27" s="137" t="s">
        <v>103</v>
      </c>
      <c r="B27" s="100" t="str">
        <f>VLOOKUP(A27,'Wettkampf 1'!$B$10:$C$45,2,FALSE)</f>
        <v>Werlte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276.8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276.8</v>
      </c>
      <c r="J27" s="9">
        <f>VLOOKUP(A27,Formelhilfe!$A$9:$H$44,8,FALSE)</f>
        <v>1</v>
      </c>
      <c r="K27" s="10">
        <f>SUM(E27:H27)</f>
        <v>276.8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276.8</v>
      </c>
      <c r="V27" s="9">
        <f>VLOOKUP(A27,Formelhilfe!$A$9:$P$44,16,FALSE)</f>
        <v>1</v>
      </c>
      <c r="W27" s="11">
        <f>SUM(E27:H27,L27:Q27)</f>
        <v>276.8</v>
      </c>
    </row>
    <row r="28" spans="1:45" ht="21" x14ac:dyDescent="0.4">
      <c r="A28" s="137" t="s">
        <v>60</v>
      </c>
      <c r="B28" s="100" t="str">
        <f>VLOOKUP(A28,'Wettkampf 1'!$B$10:$C$45,2,FALSE)</f>
        <v>Sögel IV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61</v>
      </c>
      <c r="B29" s="100" t="str">
        <f>VLOOKUP(A29,'Wettkampf 1'!$B$10:$C$45,2,FALSE)</f>
        <v>Neubörger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62</v>
      </c>
      <c r="B30" s="100" t="str">
        <f>VLOOKUP(A30,'Wettkampf 1'!$B$10:$C$45,2,FALSE)</f>
        <v>Neubörger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63</v>
      </c>
      <c r="B31" s="100" t="str">
        <f>VLOOKUP(A31,'Wettkampf 1'!$B$10:$C$45,2,FALSE)</f>
        <v>Werlte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64</v>
      </c>
      <c r="B32" s="100" t="str">
        <f>VLOOKUP(A32,'Wettkampf 1'!$B$10:$C$45,2,FALSE)</f>
        <v>Lahn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65</v>
      </c>
      <c r="B33" s="100" t="str">
        <f>VLOOKUP(A33,'Wettkampf 1'!$B$10:$C$45,2,FALSE)</f>
        <v>Lahn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66</v>
      </c>
      <c r="B34" s="100" t="str">
        <f>VLOOKUP(A34,'Wettkampf 1'!$B$10:$C$45,2,FALSE)</f>
        <v>Lorup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54</v>
      </c>
      <c r="B35" s="100" t="str">
        <f>VLOOKUP(A35,'Wettkampf 1'!$B$10:$C$45,2,FALSE)</f>
        <v>Lorup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55</v>
      </c>
      <c r="B36" s="100" t="str">
        <f>VLOOKUP(A36,'Wettkampf 1'!$B$10:$C$45,2,FALSE)</f>
        <v>Lorup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56</v>
      </c>
      <c r="B37" s="100" t="str">
        <f>VLOOKUP(A37,'Wettkampf 1'!$B$10:$C$45,2,FALSE)</f>
        <v>Börger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Börger I</v>
      </c>
      <c r="B2" s="13">
        <f>IF('Wettkampf 1'!D2&gt;0,1,0)</f>
        <v>0</v>
      </c>
      <c r="C2" s="13">
        <f>IF('2'!$D2&gt;0,1,0)</f>
        <v>0</v>
      </c>
      <c r="D2" s="13">
        <f>IF('3'!$D2&gt;0,1,0)</f>
        <v>0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1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Lorup I</v>
      </c>
      <c r="B3" s="13">
        <f>IF('Wettkampf 1'!D3&gt;0,1,0)</f>
        <v>0</v>
      </c>
      <c r="C3" s="13">
        <f>IF('2'!$D3&gt;0,1,0)</f>
        <v>0</v>
      </c>
      <c r="D3" s="13">
        <f>IF('3'!$D3&gt;0,1,0)</f>
        <v>0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1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Lahn I</v>
      </c>
      <c r="B4" s="13">
        <f>IF('Wettkampf 1'!D4&gt;0,1,0)</f>
        <v>0</v>
      </c>
      <c r="C4" s="13">
        <f>IF('2'!$D4&gt;0,1,0)</f>
        <v>0</v>
      </c>
      <c r="D4" s="13">
        <f>IF('3'!$D4&gt;0,1,0)</f>
        <v>0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Werlte II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22</v>
      </c>
      <c r="T5" s="13" t="s">
        <v>57</v>
      </c>
      <c r="U5" s="13" t="s">
        <v>33</v>
      </c>
    </row>
    <row r="6" spans="1:21" x14ac:dyDescent="0.3">
      <c r="A6" s="13" t="str">
        <f>'Wettkampf 1'!B6</f>
        <v>Neubörger I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23</v>
      </c>
    </row>
    <row r="7" spans="1:21" x14ac:dyDescent="0.3">
      <c r="A7" s="13" t="str">
        <f>'Wettkampf 1'!B7</f>
        <v>Sögel IV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87</v>
      </c>
      <c r="B9" s="13">
        <f>IF('Wettkampf 1'!D10&gt;0,1,0)</f>
        <v>0</v>
      </c>
      <c r="C9" s="13">
        <f>IF('2'!$D10&gt;0,1,0)</f>
        <v>0</v>
      </c>
      <c r="D9" s="13">
        <f>IF('3'!$D10&gt;0,1,0)</f>
        <v>0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1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1</v>
      </c>
      <c r="S9" s="13" t="s">
        <v>26</v>
      </c>
    </row>
    <row r="10" spans="1:21" ht="15.6" x14ac:dyDescent="0.3">
      <c r="A10" s="137" t="s">
        <v>88</v>
      </c>
      <c r="B10" s="13">
        <f>IF('Wettkampf 1'!D11&gt;0,1,0)</f>
        <v>0</v>
      </c>
      <c r="C10" s="13">
        <f>IF('2'!$D11&gt;0,1,0)</f>
        <v>0</v>
      </c>
      <c r="D10" s="13">
        <f>IF('3'!$D11&gt;0,1,0)</f>
        <v>0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1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1</v>
      </c>
      <c r="S10" s="13" t="s">
        <v>32</v>
      </c>
    </row>
    <row r="11" spans="1:21" ht="15.6" x14ac:dyDescent="0.3">
      <c r="A11" s="137" t="s">
        <v>89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1</v>
      </c>
    </row>
    <row r="12" spans="1:21" ht="15.6" x14ac:dyDescent="0.3">
      <c r="A12" s="137" t="s">
        <v>90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1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1</v>
      </c>
    </row>
    <row r="13" spans="1:21" ht="15.6" x14ac:dyDescent="0.3">
      <c r="A13" s="137" t="s">
        <v>91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1</v>
      </c>
      <c r="F13" s="13">
        <f>IF('5'!$D14&gt;0,1,0)</f>
        <v>0</v>
      </c>
      <c r="G13" s="13">
        <f>IF('6'!$D14&gt;0,1,0)</f>
        <v>0</v>
      </c>
      <c r="H13" s="13">
        <f t="shared" si="3"/>
        <v>1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1</v>
      </c>
    </row>
    <row r="14" spans="1:21" ht="15.6" x14ac:dyDescent="0.3">
      <c r="A14" s="137" t="s">
        <v>92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1</v>
      </c>
      <c r="F14" s="13">
        <f>IF('5'!$D15&gt;0,1,0)</f>
        <v>0</v>
      </c>
      <c r="G14" s="13">
        <f>IF('6'!$D15&gt;0,1,0)</f>
        <v>0</v>
      </c>
      <c r="H14" s="13">
        <f t="shared" si="3"/>
        <v>1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1</v>
      </c>
    </row>
    <row r="15" spans="1:21" ht="15.6" x14ac:dyDescent="0.3">
      <c r="A15" s="137" t="s">
        <v>93</v>
      </c>
      <c r="B15" s="13">
        <f>IF('Wettkampf 1'!D16&gt;0,1,0)</f>
        <v>0</v>
      </c>
      <c r="C15" s="13">
        <f>IF('2'!$D16&gt;0,1,0)</f>
        <v>0</v>
      </c>
      <c r="D15" s="13">
        <f>IF('3'!$D16&gt;0,1,0)</f>
        <v>0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1</v>
      </c>
    </row>
    <row r="16" spans="1:21" ht="15.6" x14ac:dyDescent="0.3">
      <c r="A16" s="137" t="s">
        <v>94</v>
      </c>
      <c r="B16" s="13">
        <f>IF('Wettkampf 1'!D17&gt;0,1,0)</f>
        <v>0</v>
      </c>
      <c r="C16" s="13">
        <f>IF('2'!$D17&gt;0,1,0)</f>
        <v>0</v>
      </c>
      <c r="D16" s="13">
        <f>IF('3'!$D17&gt;0,1,0)</f>
        <v>0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1</v>
      </c>
    </row>
    <row r="17" spans="1:16" ht="15.6" x14ac:dyDescent="0.3">
      <c r="A17" s="137" t="s">
        <v>95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1</v>
      </c>
    </row>
    <row r="18" spans="1:16" ht="15.6" x14ac:dyDescent="0.3">
      <c r="A18" s="137" t="s">
        <v>96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1</v>
      </c>
    </row>
    <row r="19" spans="1:16" ht="15.6" x14ac:dyDescent="0.3">
      <c r="A19" s="137" t="s">
        <v>97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137" t="s">
        <v>98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3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1</v>
      </c>
    </row>
    <row r="21" spans="1:16" ht="15.6" x14ac:dyDescent="0.3">
      <c r="A21" s="137" t="s">
        <v>99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1</v>
      </c>
    </row>
    <row r="22" spans="1:16" ht="15.6" x14ac:dyDescent="0.3">
      <c r="A22" s="137" t="s">
        <v>100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1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1</v>
      </c>
    </row>
    <row r="23" spans="1:16" ht="15.6" x14ac:dyDescent="0.3">
      <c r="A23" s="137" t="s">
        <v>101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1</v>
      </c>
      <c r="F23" s="13">
        <f>IF('5'!$D24&gt;0,1,0)</f>
        <v>0</v>
      </c>
      <c r="G23" s="13">
        <f>IF('6'!$D24&gt;0,1,0)</f>
        <v>0</v>
      </c>
      <c r="H23" s="13">
        <f t="shared" si="3"/>
        <v>1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1</v>
      </c>
    </row>
    <row r="24" spans="1:16" ht="15.6" x14ac:dyDescent="0.3">
      <c r="A24" s="137" t="s">
        <v>102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1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1</v>
      </c>
    </row>
    <row r="25" spans="1:16" ht="15.6" x14ac:dyDescent="0.3">
      <c r="A25" s="137" t="s">
        <v>103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1</v>
      </c>
    </row>
    <row r="26" spans="1:16" ht="15.6" x14ac:dyDescent="0.3">
      <c r="A26" s="137" t="s">
        <v>104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3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1</v>
      </c>
    </row>
    <row r="27" spans="1:16" ht="15.6" x14ac:dyDescent="0.3">
      <c r="A27" s="137" t="s">
        <v>105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1</v>
      </c>
    </row>
    <row r="28" spans="1:16" ht="15.6" x14ac:dyDescent="0.3">
      <c r="A28" s="137" t="s">
        <v>106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1</v>
      </c>
    </row>
    <row r="29" spans="1:16" ht="15.6" x14ac:dyDescent="0.3">
      <c r="A29" s="137" t="s">
        <v>107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3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1</v>
      </c>
    </row>
    <row r="30" spans="1:16" ht="15.6" x14ac:dyDescent="0.3">
      <c r="A30" s="137" t="s">
        <v>108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1</v>
      </c>
    </row>
    <row r="31" spans="1:16" ht="15.6" x14ac:dyDescent="0.3">
      <c r="A31" s="137" t="s">
        <v>109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3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1</v>
      </c>
    </row>
    <row r="32" spans="1:16" ht="15.6" x14ac:dyDescent="0.3">
      <c r="A32" s="137" t="s">
        <v>110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3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1</v>
      </c>
    </row>
    <row r="33" spans="1:16" ht="15.6" x14ac:dyDescent="0.3">
      <c r="A33" s="137" t="s">
        <v>111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1</v>
      </c>
      <c r="F33" s="13">
        <f>IF('5'!$D34&gt;0,1,0)</f>
        <v>0</v>
      </c>
      <c r="G33" s="13">
        <f>IF('6'!$D34&gt;0,1,0)</f>
        <v>0</v>
      </c>
      <c r="H33" s="13">
        <f t="shared" si="3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1</v>
      </c>
    </row>
    <row r="34" spans="1:16" ht="15.6" x14ac:dyDescent="0.3">
      <c r="A34" s="137" t="s">
        <v>112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1</v>
      </c>
      <c r="F34" s="13">
        <f>IF('5'!$D35&gt;0,1,0)</f>
        <v>0</v>
      </c>
      <c r="G34" s="13">
        <f>IF('6'!$D35&gt;0,1,0)</f>
        <v>0</v>
      </c>
      <c r="H34" s="13">
        <f t="shared" si="3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1</v>
      </c>
    </row>
    <row r="35" spans="1:16" ht="15.6" x14ac:dyDescent="0.3">
      <c r="A35" s="137" t="s">
        <v>60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61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62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64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65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66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0</v>
      </c>
      <c r="E45" s="17">
        <f t="shared" si="9"/>
        <v>26</v>
      </c>
      <c r="F45" s="17">
        <f t="shared" si="9"/>
        <v>0</v>
      </c>
      <c r="G45" s="17">
        <f t="shared" si="9"/>
        <v>0</v>
      </c>
      <c r="H45" s="17">
        <f t="shared" ref="H45" si="10">SUM(H9:H38)</f>
        <v>26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26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81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942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942</v>
      </c>
      <c r="J2" s="5">
        <f>SUM(C2:H2)</f>
        <v>942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942</v>
      </c>
      <c r="T2" s="6">
        <f>SUM(C2:H2,K2:P2)</f>
        <v>942</v>
      </c>
    </row>
    <row r="3" spans="1:20" ht="23.25" customHeight="1" x14ac:dyDescent="0.35">
      <c r="A3" s="12"/>
      <c r="B3" s="120" t="s">
        <v>79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938.3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J3/Formelhilfe!H2</f>
        <v>938.3</v>
      </c>
      <c r="J3" s="5">
        <f>SUM(C3:H3)</f>
        <v>938.3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938.3</v>
      </c>
      <c r="T3" s="6">
        <f>SUM(C3:H3,K3:P3)</f>
        <v>938.3</v>
      </c>
    </row>
    <row r="4" spans="1:20" ht="23.25" customHeight="1" x14ac:dyDescent="0.35">
      <c r="A4" s="12"/>
      <c r="B4" s="120" t="s">
        <v>85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936.7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J4/Formelhilfe!H6</f>
        <v>936.7</v>
      </c>
      <c r="J4" s="5">
        <f>SUM(C4:H4)</f>
        <v>936.7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936.7</v>
      </c>
      <c r="T4" s="6">
        <f>SUM(C4:H4,K4:P4)</f>
        <v>936.7</v>
      </c>
    </row>
    <row r="5" spans="1:20" ht="23.25" customHeight="1" x14ac:dyDescent="0.35">
      <c r="A5" s="12"/>
      <c r="B5" s="120" t="s">
        <v>78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936.1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936.1</v>
      </c>
      <c r="J5" s="5">
        <f>SUM(C5:H5)</f>
        <v>936.1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936.1</v>
      </c>
      <c r="T5" s="6">
        <f>SUM(C5:H5,K5:P5)</f>
        <v>936.1</v>
      </c>
    </row>
    <row r="6" spans="1:20" ht="23.25" customHeight="1" x14ac:dyDescent="0.35">
      <c r="A6" s="12"/>
      <c r="B6" s="120" t="s">
        <v>80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925.3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J6/Formelhilfe!H4</f>
        <v>925.3</v>
      </c>
      <c r="J6" s="5">
        <f>SUM(C6:H6)</f>
        <v>925.3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R6/Formelhilfe!O4</f>
        <v>#DIV/0!</v>
      </c>
      <c r="R6" s="5">
        <f>SUM(K6:P6)</f>
        <v>0</v>
      </c>
      <c r="S6" s="5">
        <f>T6/Formelhilfe!P4</f>
        <v>925.3</v>
      </c>
      <c r="T6" s="6">
        <f>SUM(C6:H6,K6:P6)</f>
        <v>925.3</v>
      </c>
    </row>
    <row r="7" spans="1:20" ht="23.25" customHeight="1" x14ac:dyDescent="0.35">
      <c r="A7" s="12"/>
      <c r="B7" s="120" t="s">
        <v>86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925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J7/Formelhilfe!H7</f>
        <v>925</v>
      </c>
      <c r="J7" s="5">
        <f>SUM(C7:H7)</f>
        <v>925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925</v>
      </c>
      <c r="T7" s="6">
        <f>SUM(C7:H7,K7:P7)</f>
        <v>925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58</v>
      </c>
      <c r="C1" s="106"/>
      <c r="D1" s="75" t="s">
        <v>8</v>
      </c>
      <c r="X1" s="118" t="s">
        <v>53</v>
      </c>
      <c r="Y1" s="185" t="str">
        <f>Übersicht!D4</f>
        <v>Börger</v>
      </c>
      <c r="Z1" s="185"/>
    </row>
    <row r="2" spans="1:29" ht="15" customHeight="1" x14ac:dyDescent="0.3">
      <c r="A2" s="98">
        <v>1</v>
      </c>
      <c r="B2" s="120" t="s">
        <v>78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37</v>
      </c>
      <c r="Y2" s="186" t="str">
        <f>Übersicht!D3</f>
        <v>05.09.</v>
      </c>
      <c r="Z2" s="185"/>
    </row>
    <row r="3" spans="1:29" ht="15" customHeight="1" x14ac:dyDescent="0.3">
      <c r="A3" s="98">
        <v>2</v>
      </c>
      <c r="B3" s="120" t="s">
        <v>79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81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80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52</v>
      </c>
      <c r="Y5" s="183"/>
      <c r="Z5" s="184"/>
      <c r="AA5" s="109"/>
    </row>
    <row r="6" spans="1:29" ht="15" customHeight="1" x14ac:dyDescent="0.3">
      <c r="A6" s="98">
        <v>5</v>
      </c>
      <c r="B6" s="120" t="s">
        <v>85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51</v>
      </c>
      <c r="Y6" s="183"/>
      <c r="Z6" s="184"/>
      <c r="AA6" s="109"/>
    </row>
    <row r="7" spans="1:29" ht="15" customHeight="1" x14ac:dyDescent="0.3">
      <c r="A7" s="98">
        <v>6</v>
      </c>
      <c r="B7" s="120" t="s">
        <v>86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67</v>
      </c>
      <c r="Y7" s="183" t="s">
        <v>83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59</v>
      </c>
      <c r="V9" s="83"/>
      <c r="W9" s="180" t="s">
        <v>38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87</v>
      </c>
      <c r="C10" s="100" t="str">
        <f>B2</f>
        <v>Börger 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88</v>
      </c>
      <c r="C11" s="166" t="str">
        <f>B2</f>
        <v>Börger 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89</v>
      </c>
      <c r="C12" s="166" t="str">
        <f>B2</f>
        <v>Börger 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90</v>
      </c>
      <c r="C13" s="166" t="str">
        <f>B2</f>
        <v>Börger 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91</v>
      </c>
      <c r="C14" s="166" t="str">
        <f>B2</f>
        <v>Börger I</v>
      </c>
      <c r="D14" s="100">
        <v>0</v>
      </c>
      <c r="E14" s="52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92</v>
      </c>
      <c r="C15" s="166" t="s">
        <v>79</v>
      </c>
      <c r="D15" s="100">
        <v>0</v>
      </c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93</v>
      </c>
      <c r="C16" s="100" t="str">
        <f>B3</f>
        <v>Lorup 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94</v>
      </c>
      <c r="C17" s="166" t="str">
        <f>B3</f>
        <v>Lorup 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95</v>
      </c>
      <c r="C18" s="166" t="s">
        <v>81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96</v>
      </c>
      <c r="C19" s="166" t="s">
        <v>81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97</v>
      </c>
      <c r="C20" s="166" t="s">
        <v>81</v>
      </c>
      <c r="D20" s="100">
        <v>0</v>
      </c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98</v>
      </c>
      <c r="C21" s="166" t="s">
        <v>81</v>
      </c>
      <c r="D21" s="100">
        <v>0</v>
      </c>
      <c r="E21" s="52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 t="str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99</v>
      </c>
      <c r="C22" s="100" t="s">
        <v>80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100</v>
      </c>
      <c r="C23" s="166" t="s">
        <v>80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101</v>
      </c>
      <c r="C24" s="166" t="s">
        <v>80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102</v>
      </c>
      <c r="C25" s="166" t="s">
        <v>80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103</v>
      </c>
      <c r="C26" s="166" t="s">
        <v>80</v>
      </c>
      <c r="D26" s="100">
        <v>0</v>
      </c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 t="str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104</v>
      </c>
      <c r="C27" s="166" t="s">
        <v>85</v>
      </c>
      <c r="D27" s="100">
        <v>0</v>
      </c>
      <c r="E27" s="52"/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105</v>
      </c>
      <c r="C28" s="100" t="s">
        <v>85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106</v>
      </c>
      <c r="C29" s="166" t="s">
        <v>85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107</v>
      </c>
      <c r="C30" s="166" t="s">
        <v>85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1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108</v>
      </c>
      <c r="C31" s="166" t="s">
        <v>86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1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109</v>
      </c>
      <c r="C32" s="166" t="s">
        <v>86</v>
      </c>
      <c r="D32" s="100">
        <v>0</v>
      </c>
      <c r="E32" s="52"/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1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110</v>
      </c>
      <c r="C33" s="166" t="s">
        <v>86</v>
      </c>
      <c r="D33" s="100">
        <v>0</v>
      </c>
      <c r="E33" s="52"/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1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111</v>
      </c>
      <c r="C34" s="100" t="s">
        <v>86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1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112</v>
      </c>
      <c r="C35" s="166" t="s">
        <v>86</v>
      </c>
      <c r="D35" s="100">
        <v>0</v>
      </c>
      <c r="E35" s="52" t="s">
        <v>39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 t="str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60</v>
      </c>
      <c r="C36" s="166" t="s">
        <v>86</v>
      </c>
      <c r="D36" s="100">
        <v>0</v>
      </c>
      <c r="E36" s="52" t="s">
        <v>39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 t="str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61</v>
      </c>
      <c r="C37" s="166" t="str">
        <f>B6</f>
        <v>Neubörger I</v>
      </c>
      <c r="D37" s="100">
        <v>0</v>
      </c>
      <c r="E37" s="52" t="s">
        <v>39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62</v>
      </c>
      <c r="C38" s="166" t="str">
        <f>B6</f>
        <v>Neubörger I</v>
      </c>
      <c r="D38" s="100">
        <v>0</v>
      </c>
      <c r="E38" s="52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63</v>
      </c>
      <c r="C39" s="166" t="s">
        <v>80</v>
      </c>
      <c r="D39" s="100">
        <v>0</v>
      </c>
      <c r="E39" s="52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 t="str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64</v>
      </c>
      <c r="C40" s="100" t="s">
        <v>81</v>
      </c>
      <c r="D40" s="100">
        <v>0</v>
      </c>
      <c r="E40" s="52" t="s">
        <v>39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 t="str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65</v>
      </c>
      <c r="C41" s="166" t="s">
        <v>81</v>
      </c>
      <c r="D41" s="100">
        <v>0</v>
      </c>
      <c r="E41" s="52" t="s">
        <v>39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 t="str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66</v>
      </c>
      <c r="C42" s="166" t="s">
        <v>79</v>
      </c>
      <c r="D42" s="100">
        <v>0</v>
      </c>
      <c r="E42" s="52" t="s">
        <v>39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 t="str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54</v>
      </c>
      <c r="C43" s="166" t="s">
        <v>79</v>
      </c>
      <c r="D43" s="100">
        <v>0</v>
      </c>
      <c r="E43" s="52" t="s">
        <v>39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 t="str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55</v>
      </c>
      <c r="C44" s="166" t="s">
        <v>79</v>
      </c>
      <c r="D44" s="100">
        <v>0</v>
      </c>
      <c r="E44" s="52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 t="str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56</v>
      </c>
      <c r="C45" s="166" t="s">
        <v>78</v>
      </c>
      <c r="D45" s="100">
        <v>0</v>
      </c>
      <c r="E45" s="52" t="s">
        <v>39</v>
      </c>
      <c r="F45" s="69" t="str">
        <f t="shared" si="0"/>
        <v>0</v>
      </c>
      <c r="G45" s="69" t="str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3</v>
      </c>
      <c r="K46" s="69">
        <f>LARGE(K10:K45,1)+LARGE(K10:K45,2)+LARGE(K10:K45,3)</f>
        <v>0</v>
      </c>
      <c r="L46" s="69">
        <f>SUM(L10:L45)</f>
        <v>3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75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53</v>
      </c>
      <c r="W1" s="188" t="str">
        <f>Übersicht!E4</f>
        <v>Lorup</v>
      </c>
      <c r="X1" s="188"/>
    </row>
    <row r="2" spans="1:29" x14ac:dyDescent="0.3">
      <c r="A2" s="115">
        <v>1</v>
      </c>
      <c r="B2" s="66" t="str">
        <f>'Wettkampf 1'!B2</f>
        <v>Börger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Übersicht!E3</f>
        <v>19.09.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Neubörger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IV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83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>
        <v>0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>
        <v>0</v>
      </c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>
        <v>0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>
        <v>0</v>
      </c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>
        <v>0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>
        <v>0</v>
      </c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>
        <v>0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>
        <v>0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>
        <v>0</v>
      </c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>
        <v>0</v>
      </c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>
        <v>0</v>
      </c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>
        <v>0</v>
      </c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75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C38" sqref="C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53</v>
      </c>
      <c r="W1" s="188" t="str">
        <f>Übersicht!F4</f>
        <v>Lahn</v>
      </c>
      <c r="X1" s="188"/>
    </row>
    <row r="2" spans="1:29" x14ac:dyDescent="0.3">
      <c r="A2" s="115">
        <v>1</v>
      </c>
      <c r="B2" s="66" t="str">
        <f>'Wettkampf 1'!B2</f>
        <v>Börger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Übersicht!F3</f>
        <v>03.10.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Neubörger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IV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84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E44" sqref="E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53</v>
      </c>
      <c r="W1" s="188" t="str">
        <f>Übersicht!G4</f>
        <v>Werlte</v>
      </c>
      <c r="X1" s="188"/>
    </row>
    <row r="2" spans="1:29" x14ac:dyDescent="0.3">
      <c r="A2" s="115">
        <v>1</v>
      </c>
      <c r="B2" s="66" t="str">
        <f>'Wettkampf 1'!B2</f>
        <v>Börger I</v>
      </c>
      <c r="D2" s="75">
        <f>G46</f>
        <v>936.1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Übersicht!G3</f>
        <v>07.11.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938.3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925.3</v>
      </c>
      <c r="E5" s="119" t="str">
        <f>IF(N46&gt;4,"Es sind zu viele Schützen in Wertung!"," ")</f>
        <v xml:space="preserve"> </v>
      </c>
      <c r="U5" s="78"/>
      <c r="V5" s="116" t="s">
        <v>52</v>
      </c>
      <c r="W5" s="183" t="s">
        <v>120</v>
      </c>
      <c r="X5" s="184"/>
      <c r="Y5" s="78"/>
    </row>
    <row r="6" spans="1:29" x14ac:dyDescent="0.3">
      <c r="A6" s="115">
        <v>5</v>
      </c>
      <c r="B6" s="66" t="str">
        <f>'Wettkampf 1'!B6</f>
        <v>Neubörger I</v>
      </c>
      <c r="D6" s="75">
        <f>O46</f>
        <v>936.7</v>
      </c>
      <c r="E6" s="119" t="str">
        <f>IF(P46&gt;4,"Es sind zu viele Schützen in Wertung!"," ")</f>
        <v xml:space="preserve"> </v>
      </c>
      <c r="U6" s="78"/>
      <c r="V6" s="116" t="s">
        <v>51</v>
      </c>
      <c r="W6" s="187" t="s">
        <v>121</v>
      </c>
      <c r="X6" s="187"/>
      <c r="Y6" s="78"/>
    </row>
    <row r="7" spans="1:29" x14ac:dyDescent="0.3">
      <c r="A7" s="115">
        <v>6</v>
      </c>
      <c r="B7" s="66" t="str">
        <f>'Wettkampf 1'!B7</f>
        <v>Sögel IV</v>
      </c>
      <c r="D7" s="75">
        <f>Q46</f>
        <v>925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120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>
        <v>312.3</v>
      </c>
      <c r="E10" s="85"/>
      <c r="F10" s="70">
        <f>IF(E10="x","0",D10)</f>
        <v>312.3</v>
      </c>
      <c r="G10" s="71">
        <f>IF(C10=$B$2,F10,0)</f>
        <v>312.3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>
        <v>311.5</v>
      </c>
      <c r="E11" s="85"/>
      <c r="F11" s="70">
        <f t="shared" ref="F11:F45" si="0">IF(E11="x","0",D11)</f>
        <v>311.5</v>
      </c>
      <c r="G11" s="71">
        <f t="shared" ref="G11:G45" si="1">IF(C11=$B$2,F11,0)</f>
        <v>311.5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>
        <v>306.89999999999998</v>
      </c>
      <c r="E12" s="85"/>
      <c r="F12" s="70">
        <f t="shared" si="0"/>
        <v>306.89999999999998</v>
      </c>
      <c r="G12" s="71">
        <f t="shared" si="1"/>
        <v>306.89999999999998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>
        <v>312.3</v>
      </c>
      <c r="E13" s="85"/>
      <c r="F13" s="70">
        <f t="shared" si="0"/>
        <v>312.3</v>
      </c>
      <c r="G13" s="71">
        <f t="shared" si="1"/>
        <v>312.3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>
        <v>295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>
        <v>311</v>
      </c>
      <c r="E15" s="85"/>
      <c r="F15" s="70">
        <f t="shared" si="0"/>
        <v>311</v>
      </c>
      <c r="G15" s="71">
        <f t="shared" si="1"/>
        <v>0</v>
      </c>
      <c r="H15" s="71">
        <f t="shared" si="2"/>
        <v>0</v>
      </c>
      <c r="I15" s="71">
        <f t="shared" si="3"/>
        <v>311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>
        <v>311.10000000000002</v>
      </c>
      <c r="E16" s="85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>
        <v>316.2</v>
      </c>
      <c r="E17" s="85"/>
      <c r="F17" s="70">
        <f t="shared" si="0"/>
        <v>316.2</v>
      </c>
      <c r="G17" s="71">
        <f t="shared" si="1"/>
        <v>0</v>
      </c>
      <c r="H17" s="71">
        <f t="shared" si="2"/>
        <v>0</v>
      </c>
      <c r="I17" s="71">
        <f t="shared" si="3"/>
        <v>316.2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>
        <v>304.2</v>
      </c>
      <c r="E18" s="85"/>
      <c r="F18" s="70">
        <f t="shared" si="0"/>
        <v>304.2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304.2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>
        <v>311.8</v>
      </c>
      <c r="E19" s="85"/>
      <c r="F19" s="70">
        <f t="shared" si="0"/>
        <v>311.8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311.8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>
        <v>315.89999999999998</v>
      </c>
      <c r="E20" s="85"/>
      <c r="F20" s="70">
        <f t="shared" si="0"/>
        <v>315.89999999999998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315.89999999999998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>
        <v>314.3</v>
      </c>
      <c r="E21" s="85"/>
      <c r="F21" s="70">
        <f t="shared" si="0"/>
        <v>314.3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314.3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>
        <v>295.7</v>
      </c>
      <c r="E22" s="85"/>
      <c r="F22" s="70">
        <f t="shared" si="0"/>
        <v>295.7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295.7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>
        <v>313.7</v>
      </c>
      <c r="E23" s="85"/>
      <c r="F23" s="70">
        <f t="shared" si="0"/>
        <v>313.7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313.7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>
        <v>299.3</v>
      </c>
      <c r="E24" s="85"/>
      <c r="F24" s="70">
        <f t="shared" si="0"/>
        <v>299.3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299.3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>
        <v>312.3</v>
      </c>
      <c r="E25" s="85"/>
      <c r="F25" s="70">
        <f t="shared" si="0"/>
        <v>312.3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312.3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>
        <v>276.8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>
        <v>314.8</v>
      </c>
      <c r="E27" s="85"/>
      <c r="F27" s="70">
        <f t="shared" si="0"/>
        <v>314.8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314.8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>
        <v>306.7</v>
      </c>
      <c r="E28" s="85"/>
      <c r="F28" s="70">
        <f t="shared" si="0"/>
        <v>306.7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306.7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>
        <v>302.2</v>
      </c>
      <c r="E29" s="85"/>
      <c r="F29" s="70">
        <f t="shared" si="0"/>
        <v>302.2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302.2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>
        <v>315.2</v>
      </c>
      <c r="E30" s="85"/>
      <c r="F30" s="70">
        <f t="shared" si="0"/>
        <v>315.2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315.2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>
        <v>308.7</v>
      </c>
      <c r="E31" s="85"/>
      <c r="F31" s="70">
        <f t="shared" si="0"/>
        <v>308.7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308.7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>
        <v>309</v>
      </c>
      <c r="E32" s="85"/>
      <c r="F32" s="70">
        <f t="shared" si="0"/>
        <v>309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309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>
        <v>307.3</v>
      </c>
      <c r="E33" s="85"/>
      <c r="F33" s="70">
        <f t="shared" si="0"/>
        <v>307.3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307.3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>
        <v>307.3</v>
      </c>
      <c r="E34" s="85"/>
      <c r="F34" s="70">
        <f t="shared" si="0"/>
        <v>307.3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307.3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>
        <v>306.2</v>
      </c>
      <c r="E35" s="85" t="s">
        <v>39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 t="s">
        <v>39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 t="str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 t="s">
        <v>39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 t="s">
        <v>39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 t="str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 t="s">
        <v>39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 t="str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936.1</v>
      </c>
      <c r="H46" s="71">
        <f>SUM(H10:H45)</f>
        <v>4</v>
      </c>
      <c r="I46" s="71">
        <f>LARGE(I10:I45,1)+LARGE(I10:I45,2)+LARGE(I10:I45,3)</f>
        <v>938.3</v>
      </c>
      <c r="J46" s="71">
        <f>SUM(J10:J45)</f>
        <v>3</v>
      </c>
      <c r="K46" s="71">
        <f>LARGE(K10:K45,1)+LARGE(K10:K45,2)+LARGE(K10:K45,3)</f>
        <v>942</v>
      </c>
      <c r="L46" s="71">
        <f>SUM(L10:L45)</f>
        <v>4</v>
      </c>
      <c r="M46" s="71">
        <f>LARGE(M10:M45,1)+LARGE(M10:M45,2)+LARGE(M10:M45,3)</f>
        <v>925.3</v>
      </c>
      <c r="N46" s="71">
        <f>SUM(N10:N45)</f>
        <v>4</v>
      </c>
      <c r="O46" s="71">
        <f>LARGE(O10:O45,1)+LARGE(O10:O45,2)+LARGE(O10:O45,3)</f>
        <v>936.7</v>
      </c>
      <c r="P46" s="71">
        <f>SUM(P10:P45)</f>
        <v>4</v>
      </c>
      <c r="Q46" s="71">
        <f>LARGE(Q10:Q45,1)+LARGE(Q10:Q45,2)+LARGE(Q10:Q45,3)</f>
        <v>925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53</v>
      </c>
      <c r="W1" s="188" t="str">
        <f>Übersicht!H4</f>
        <v>Neubörger</v>
      </c>
      <c r="X1" s="188"/>
    </row>
    <row r="2" spans="1:29" x14ac:dyDescent="0.3">
      <c r="A2" s="115">
        <v>1</v>
      </c>
      <c r="B2" s="66" t="str">
        <f>'Wettkampf 1'!B2</f>
        <v>Börger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Übersicht!H3</f>
        <v>21.11.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Neubörger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IV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117"/>
      <c r="D1" s="75" t="s">
        <v>8</v>
      </c>
      <c r="V1" s="116" t="s">
        <v>53</v>
      </c>
      <c r="W1" s="188" t="str">
        <f>Übersicht!I4</f>
        <v>Sögel</v>
      </c>
      <c r="X1" s="188"/>
    </row>
    <row r="2" spans="1:27" x14ac:dyDescent="0.3">
      <c r="A2" s="115">
        <v>1</v>
      </c>
      <c r="B2" s="66" t="str">
        <f>'Wettkampf 1'!B2</f>
        <v>Börger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Übersicht!I3</f>
        <v>05.12.</v>
      </c>
      <c r="X2" s="188"/>
    </row>
    <row r="3" spans="1:27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Übersicht!L4</f>
        <v>Börger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53</v>
      </c>
      <c r="W1" s="188" t="str">
        <f>Übersicht!M4</f>
        <v>Lorup</v>
      </c>
      <c r="X1" s="188"/>
    </row>
    <row r="2" spans="1:27" x14ac:dyDescent="0.3">
      <c r="A2" s="115">
        <v>1</v>
      </c>
      <c r="B2" s="66" t="str">
        <f>'Wettkampf 1'!B2</f>
        <v>Börger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Neubörger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Terhalle Maria</v>
      </c>
      <c r="C10" s="68" t="str">
        <f>'Wettkampf 1'!C10</f>
        <v>Börger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Kronabel Thea</v>
      </c>
      <c r="C11" s="68" t="str">
        <f>'Wettkampf 1'!C11</f>
        <v>Börger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Kossenjans Rita</v>
      </c>
      <c r="C12" s="68" t="str">
        <f>'Wettkampf 1'!C12</f>
        <v>Börger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Lammers Eva</v>
      </c>
      <c r="C13" s="68" t="str">
        <f>'Wettkampf 1'!C13</f>
        <v>Börger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Korten Monika</v>
      </c>
      <c r="C14" s="68" t="str">
        <f>'Wettkampf 1'!C14</f>
        <v>Börger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Hackmann Irmgard</v>
      </c>
      <c r="C15" s="68" t="str">
        <f>'Wettkampf 1'!C15</f>
        <v>Lorup 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 Angela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Lindemann Helga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Hüntelmann Agnes</v>
      </c>
      <c r="C18" s="68" t="str">
        <f>'Wettkampf 1'!C18</f>
        <v>Lahn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Benten Waltraud</v>
      </c>
      <c r="C19" s="68" t="str">
        <f>'Wettkampf 1'!C19</f>
        <v>Lahn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Bröker Karin</v>
      </c>
      <c r="C20" s="68" t="str">
        <f>'Wettkampf 1'!C20</f>
        <v>Lahn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Thyen Kerstin</v>
      </c>
      <c r="C21" s="68" t="str">
        <f>'Wettkampf 1'!C21</f>
        <v>Lahn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Rehorst Marita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Deitermann Erika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Kensinger Elvira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Freitag Silvia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Büter Maria</v>
      </c>
      <c r="C26" s="68" t="str">
        <f>'Wettkampf 1'!C26</f>
        <v>Werlte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Grote Annelen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Heike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 Angelika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Breer Marlene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Pranger Michaela</v>
      </c>
      <c r="C31" s="68" t="str">
        <f>'Wettkampf 1'!C31</f>
        <v>Sögel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Möhlenkamp Doris</v>
      </c>
      <c r="C32" s="68" t="str">
        <f>'Wettkampf 1'!C32</f>
        <v>Sögel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Trempeck Olga</v>
      </c>
      <c r="C33" s="68" t="str">
        <f>'Wettkampf 1'!C33</f>
        <v>Sögel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Pranger Anne</v>
      </c>
      <c r="C34" s="68" t="str">
        <f>'Wettkampf 1'!C34</f>
        <v>Sögel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Wübben Manuela</v>
      </c>
      <c r="C35" s="68" t="str">
        <f>'Wettkampf 1'!C35</f>
        <v>Sögel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Sögel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 t="str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Lahn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Lahn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Lorup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Lorup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Börger I</v>
      </c>
      <c r="D45" s="84"/>
      <c r="E45" s="85" t="s">
        <v>39</v>
      </c>
      <c r="F45" s="70" t="str">
        <f t="shared" si="0"/>
        <v>0</v>
      </c>
      <c r="G45" s="71" t="str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2021-11-07T20:32:50Z</dcterms:modified>
</cp:coreProperties>
</file>