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"/>
    </mc:Choice>
  </mc:AlternateContent>
  <xr:revisionPtr revIDLastSave="0" documentId="13_ncr:1_{49450BD3-4CC8-4C6D-8646-A2650830C245}" xr6:coauthVersionLast="36" xr6:coauthVersionMax="36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B31" i="18" s="1"/>
  <c r="C46" i="1" s="1"/>
  <c r="C38" i="2"/>
  <c r="C37" i="2"/>
  <c r="C36" i="2"/>
  <c r="C35" i="2"/>
  <c r="B27" i="18"/>
  <c r="C42" i="1" s="1"/>
  <c r="C34" i="2"/>
  <c r="C31" i="2"/>
  <c r="C30" i="2"/>
  <c r="C29" i="2"/>
  <c r="B4" i="18"/>
  <c r="C28" i="2"/>
  <c r="C26" i="2"/>
  <c r="C25" i="2"/>
  <c r="C24" i="2"/>
  <c r="C23" i="2"/>
  <c r="B6" i="18"/>
  <c r="C22" i="2"/>
  <c r="C19" i="2"/>
  <c r="C18" i="2"/>
  <c r="B12" i="18"/>
  <c r="C17" i="2"/>
  <c r="C16" i="2"/>
  <c r="C13" i="2"/>
  <c r="C12" i="2"/>
  <c r="B7" i="18"/>
  <c r="C11" i="2"/>
  <c r="C10" i="2"/>
  <c r="C10" i="15" s="1"/>
  <c r="B9" i="18"/>
  <c r="B32" i="18"/>
  <c r="C47" i="1" s="1"/>
  <c r="B3" i="18"/>
  <c r="B13" i="18"/>
  <c r="B33" i="18"/>
  <c r="C48" i="1" s="1"/>
  <c r="B36" i="18"/>
  <c r="C51" i="1" s="1"/>
  <c r="B28" i="18"/>
  <c r="C43" i="1" s="1"/>
  <c r="B24" i="18"/>
  <c r="C39" i="1" s="1"/>
  <c r="B35" i="18"/>
  <c r="C50" i="1" s="1"/>
  <c r="B29" i="18"/>
  <c r="C44" i="1" s="1"/>
  <c r="B37" i="18"/>
  <c r="C52" i="1" s="1"/>
  <c r="B25" i="18"/>
  <c r="C40" i="1" s="1"/>
  <c r="W1" i="15"/>
  <c r="O4" i="1"/>
  <c r="N4" i="1"/>
  <c r="M4" i="1"/>
  <c r="L4" i="1"/>
  <c r="C8" i="18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4" i="15"/>
  <c r="C15" i="15"/>
  <c r="C16" i="15"/>
  <c r="C18" i="15"/>
  <c r="C19" i="15"/>
  <c r="C20" i="15"/>
  <c r="C21" i="15"/>
  <c r="C24" i="15"/>
  <c r="C27" i="15"/>
  <c r="C31" i="15"/>
  <c r="C32" i="15"/>
  <c r="C33" i="15"/>
  <c r="C36" i="15"/>
  <c r="C37" i="15"/>
  <c r="C40" i="15"/>
  <c r="C41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4" i="14"/>
  <c r="C15" i="14"/>
  <c r="C16" i="14"/>
  <c r="C18" i="14"/>
  <c r="C19" i="14"/>
  <c r="C20" i="14"/>
  <c r="C21" i="14"/>
  <c r="C24" i="14"/>
  <c r="L24" i="14" s="1"/>
  <c r="B4" i="14"/>
  <c r="C27" i="14"/>
  <c r="C31" i="14"/>
  <c r="C32" i="14"/>
  <c r="C33" i="14"/>
  <c r="C35" i="14"/>
  <c r="C36" i="14"/>
  <c r="K36" i="14" s="1"/>
  <c r="C37" i="14"/>
  <c r="C40" i="14"/>
  <c r="C41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4" i="13"/>
  <c r="C15" i="13"/>
  <c r="C16" i="13"/>
  <c r="C18" i="13"/>
  <c r="C19" i="13"/>
  <c r="C20" i="13"/>
  <c r="C21" i="13"/>
  <c r="C24" i="13"/>
  <c r="C27" i="13"/>
  <c r="C31" i="13"/>
  <c r="C32" i="13"/>
  <c r="C33" i="13"/>
  <c r="C36" i="13"/>
  <c r="C37" i="13"/>
  <c r="C40" i="13"/>
  <c r="C41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4" i="12"/>
  <c r="C15" i="12"/>
  <c r="C16" i="12"/>
  <c r="C18" i="12"/>
  <c r="C19" i="12"/>
  <c r="C20" i="12"/>
  <c r="B6" i="12"/>
  <c r="C21" i="12"/>
  <c r="C24" i="12"/>
  <c r="C27" i="12"/>
  <c r="C31" i="12"/>
  <c r="C32" i="12"/>
  <c r="C33" i="12"/>
  <c r="C35" i="12"/>
  <c r="C36" i="12"/>
  <c r="C37" i="12"/>
  <c r="C40" i="12"/>
  <c r="C41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4" i="8"/>
  <c r="C15" i="8"/>
  <c r="C16" i="8"/>
  <c r="C18" i="8"/>
  <c r="C19" i="8"/>
  <c r="C20" i="8"/>
  <c r="C21" i="8"/>
  <c r="C24" i="8"/>
  <c r="C27" i="8"/>
  <c r="C31" i="8"/>
  <c r="C32" i="8"/>
  <c r="C33" i="8"/>
  <c r="C36" i="8"/>
  <c r="C37" i="8"/>
  <c r="C39" i="8"/>
  <c r="C40" i="8"/>
  <c r="C41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4" i="7"/>
  <c r="C15" i="7"/>
  <c r="C16" i="7"/>
  <c r="C18" i="7"/>
  <c r="C19" i="7"/>
  <c r="C20" i="7"/>
  <c r="C21" i="7"/>
  <c r="C24" i="7"/>
  <c r="B3" i="7"/>
  <c r="J24" i="7"/>
  <c r="C27" i="7"/>
  <c r="C31" i="7"/>
  <c r="C32" i="7"/>
  <c r="C33" i="7"/>
  <c r="C35" i="7"/>
  <c r="C36" i="7"/>
  <c r="P36" i="7" s="1"/>
  <c r="B6" i="7"/>
  <c r="P44" i="7" s="1"/>
  <c r="C37" i="7"/>
  <c r="C40" i="7"/>
  <c r="C41" i="7"/>
  <c r="C44" i="7"/>
  <c r="C45" i="7"/>
  <c r="AB45" i="21"/>
  <c r="AA45" i="21"/>
  <c r="F45" i="21"/>
  <c r="Q45" i="21" s="1"/>
  <c r="AB44" i="21"/>
  <c r="AA44" i="21"/>
  <c r="F44" i="21"/>
  <c r="Q44" i="21" s="1"/>
  <c r="AB43" i="21"/>
  <c r="AA43" i="21"/>
  <c r="F43" i="21"/>
  <c r="K43" i="21" s="1"/>
  <c r="AB42" i="21"/>
  <c r="AA42" i="21"/>
  <c r="L42" i="21"/>
  <c r="F42" i="21"/>
  <c r="Q42" i="21"/>
  <c r="AB41" i="21"/>
  <c r="AA41" i="21"/>
  <c r="F41" i="21"/>
  <c r="AB40" i="21"/>
  <c r="AA40" i="21"/>
  <c r="J40" i="21"/>
  <c r="F40" i="21"/>
  <c r="G40" i="21"/>
  <c r="AB39" i="21"/>
  <c r="AA39" i="21"/>
  <c r="L39" i="21"/>
  <c r="F39" i="21"/>
  <c r="O39" i="21" s="1"/>
  <c r="AB38" i="21"/>
  <c r="AA38" i="21"/>
  <c r="J38" i="21"/>
  <c r="F38" i="21"/>
  <c r="O38" i="21" s="1"/>
  <c r="AB37" i="21"/>
  <c r="AA37" i="21"/>
  <c r="N37" i="21"/>
  <c r="L37" i="21"/>
  <c r="F37" i="21"/>
  <c r="M37" i="21" s="1"/>
  <c r="AB36" i="21"/>
  <c r="AA36" i="21"/>
  <c r="L36" i="21"/>
  <c r="F36" i="21"/>
  <c r="Q36" i="21" s="1"/>
  <c r="AB35" i="21"/>
  <c r="AA35" i="21"/>
  <c r="N35" i="21"/>
  <c r="F35" i="21"/>
  <c r="Q35" i="21"/>
  <c r="AB34" i="21"/>
  <c r="AA34" i="21"/>
  <c r="R34" i="21"/>
  <c r="H34" i="21"/>
  <c r="F34" i="21"/>
  <c r="K34" i="21" s="1"/>
  <c r="AB33" i="21"/>
  <c r="AA33" i="21"/>
  <c r="F33" i="21"/>
  <c r="AB32" i="21"/>
  <c r="AA32" i="21"/>
  <c r="F32" i="21"/>
  <c r="AB31" i="21"/>
  <c r="AA31" i="21"/>
  <c r="R31" i="21"/>
  <c r="F31" i="21"/>
  <c r="G31" i="21"/>
  <c r="AB30" i="21"/>
  <c r="AA30" i="21"/>
  <c r="F30" i="21"/>
  <c r="G30" i="21"/>
  <c r="AB29" i="21"/>
  <c r="AA29" i="21"/>
  <c r="R29" i="21"/>
  <c r="H29" i="21"/>
  <c r="F29" i="21"/>
  <c r="AB28" i="21"/>
  <c r="AA28" i="21"/>
  <c r="H28" i="21"/>
  <c r="F28" i="21"/>
  <c r="M28" i="21" s="1"/>
  <c r="AB27" i="21"/>
  <c r="AA27" i="21"/>
  <c r="J27" i="21"/>
  <c r="H27" i="21"/>
  <c r="F27" i="21"/>
  <c r="G27" i="21"/>
  <c r="AB26" i="21"/>
  <c r="AA26" i="21"/>
  <c r="N26" i="21"/>
  <c r="F26" i="21"/>
  <c r="AB25" i="21"/>
  <c r="AA25" i="21"/>
  <c r="J25" i="21"/>
  <c r="F25" i="21"/>
  <c r="M25" i="21" s="1"/>
  <c r="AB24" i="21"/>
  <c r="AA24" i="21"/>
  <c r="J24" i="21"/>
  <c r="F24" i="21"/>
  <c r="AB23" i="21"/>
  <c r="AA23" i="21"/>
  <c r="L23" i="21"/>
  <c r="F23" i="21"/>
  <c r="AB22" i="21"/>
  <c r="AA22" i="21"/>
  <c r="F22" i="21"/>
  <c r="AB21" i="21"/>
  <c r="AA21" i="21"/>
  <c r="F21" i="21"/>
  <c r="AB20" i="21"/>
  <c r="AA20" i="21"/>
  <c r="H20" i="21"/>
  <c r="F20" i="21"/>
  <c r="M20" i="21" s="1"/>
  <c r="O20" i="21"/>
  <c r="AB19" i="21"/>
  <c r="AA19" i="21"/>
  <c r="R19" i="21"/>
  <c r="J19" i="21"/>
  <c r="F19" i="21"/>
  <c r="O19" i="21" s="1"/>
  <c r="N19" i="21"/>
  <c r="AB18" i="21"/>
  <c r="AA18" i="21"/>
  <c r="H18" i="21"/>
  <c r="F18" i="21"/>
  <c r="G18" i="21"/>
  <c r="AB17" i="21"/>
  <c r="AA17" i="21"/>
  <c r="J17" i="21"/>
  <c r="F17" i="21"/>
  <c r="AB16" i="21"/>
  <c r="AA16" i="21"/>
  <c r="L16" i="21"/>
  <c r="F16" i="21"/>
  <c r="G16" i="21" s="1"/>
  <c r="AB15" i="21"/>
  <c r="AA15" i="21"/>
  <c r="N15" i="21"/>
  <c r="F15" i="21"/>
  <c r="G15" i="21" s="1"/>
  <c r="AB14" i="21"/>
  <c r="AA14" i="21"/>
  <c r="L14" i="21"/>
  <c r="H14" i="21"/>
  <c r="F14" i="21"/>
  <c r="G14" i="21"/>
  <c r="AB13" i="21"/>
  <c r="AA13" i="21"/>
  <c r="F13" i="21"/>
  <c r="O13" i="21"/>
  <c r="AB12" i="21"/>
  <c r="AA12" i="21"/>
  <c r="J12" i="21"/>
  <c r="F12" i="21"/>
  <c r="O12" i="21" s="1"/>
  <c r="AB11" i="21"/>
  <c r="AA11" i="21"/>
  <c r="L11" i="21"/>
  <c r="H11" i="21"/>
  <c r="F11" i="21"/>
  <c r="AB10" i="21"/>
  <c r="AA10" i="21"/>
  <c r="R10" i="21"/>
  <c r="N10" i="21"/>
  <c r="J10" i="21"/>
  <c r="F10" i="21"/>
  <c r="R39" i="21"/>
  <c r="P33" i="21"/>
  <c r="K45" i="21"/>
  <c r="J15" i="21"/>
  <c r="D1" i="21"/>
  <c r="D4" i="20"/>
  <c r="D3" i="20"/>
  <c r="D1" i="20"/>
  <c r="B3" i="20"/>
  <c r="B4" i="20"/>
  <c r="B5" i="20"/>
  <c r="C16" i="20"/>
  <c r="B6" i="20"/>
  <c r="B7" i="20"/>
  <c r="B2" i="20"/>
  <c r="C45" i="20"/>
  <c r="C10" i="20"/>
  <c r="C14" i="20"/>
  <c r="C15" i="20"/>
  <c r="C18" i="20"/>
  <c r="C19" i="20"/>
  <c r="C20" i="20"/>
  <c r="C21" i="20"/>
  <c r="P21" i="20" s="1"/>
  <c r="C24" i="20"/>
  <c r="C27" i="20"/>
  <c r="C31" i="20"/>
  <c r="C32" i="20"/>
  <c r="C33" i="20"/>
  <c r="P33" i="20" s="1"/>
  <c r="C36" i="20"/>
  <c r="C37" i="20"/>
  <c r="C39" i="20"/>
  <c r="C40" i="20"/>
  <c r="C41" i="20"/>
  <c r="C43" i="20"/>
  <c r="R43" i="20" s="1"/>
  <c r="C44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2" i="6"/>
  <c r="C14" i="6"/>
  <c r="C15" i="6"/>
  <c r="C16" i="6"/>
  <c r="C18" i="6"/>
  <c r="C19" i="6"/>
  <c r="B6" i="6"/>
  <c r="O19" i="6"/>
  <c r="C20" i="6"/>
  <c r="C21" i="6"/>
  <c r="C24" i="6"/>
  <c r="C27" i="6"/>
  <c r="C30" i="6"/>
  <c r="C31" i="6"/>
  <c r="C32" i="6"/>
  <c r="C33" i="6"/>
  <c r="C35" i="6"/>
  <c r="C36" i="6"/>
  <c r="C37" i="6"/>
  <c r="C39" i="6"/>
  <c r="C40" i="6"/>
  <c r="C41" i="6"/>
  <c r="C44" i="6"/>
  <c r="B2" i="6"/>
  <c r="G44" i="6"/>
  <c r="C45" i="6"/>
  <c r="P21" i="21"/>
  <c r="L21" i="21"/>
  <c r="H21" i="21"/>
  <c r="N30" i="21"/>
  <c r="R30" i="21"/>
  <c r="H30" i="21"/>
  <c r="P30" i="21"/>
  <c r="R32" i="21"/>
  <c r="H32" i="21"/>
  <c r="L32" i="21"/>
  <c r="N32" i="21"/>
  <c r="R13" i="21"/>
  <c r="P18" i="21"/>
  <c r="R20" i="21"/>
  <c r="L22" i="21"/>
  <c r="P23" i="21"/>
  <c r="P32" i="21"/>
  <c r="L38" i="21"/>
  <c r="P39" i="21"/>
  <c r="R42" i="21"/>
  <c r="N42" i="21"/>
  <c r="J42" i="21"/>
  <c r="P42" i="21"/>
  <c r="H42" i="21"/>
  <c r="R43" i="21"/>
  <c r="H45" i="21"/>
  <c r="H43" i="21"/>
  <c r="H41" i="21"/>
  <c r="H33" i="21"/>
  <c r="H25" i="21"/>
  <c r="H39" i="21"/>
  <c r="H31" i="21"/>
  <c r="H23" i="21"/>
  <c r="H10" i="21"/>
  <c r="L10" i="21"/>
  <c r="P10" i="21"/>
  <c r="J11" i="21"/>
  <c r="N11" i="21"/>
  <c r="R11" i="21"/>
  <c r="H12" i="21"/>
  <c r="L12" i="21"/>
  <c r="N13" i="21"/>
  <c r="R14" i="21"/>
  <c r="N14" i="21"/>
  <c r="J14" i="21"/>
  <c r="R15" i="21"/>
  <c r="H16" i="21"/>
  <c r="P16" i="21"/>
  <c r="P17" i="21"/>
  <c r="L17" i="21"/>
  <c r="H17" i="21"/>
  <c r="R18" i="21"/>
  <c r="L20" i="21"/>
  <c r="P22" i="21"/>
  <c r="R23" i="21"/>
  <c r="R24" i="21"/>
  <c r="H24" i="21"/>
  <c r="L24" i="21"/>
  <c r="N24" i="21"/>
  <c r="H26" i="21"/>
  <c r="R26" i="21"/>
  <c r="N27" i="21"/>
  <c r="L28" i="21"/>
  <c r="L29" i="21"/>
  <c r="J30" i="21"/>
  <c r="L31" i="21"/>
  <c r="H35" i="21"/>
  <c r="R37" i="21"/>
  <c r="N38" i="21"/>
  <c r="I38" i="21"/>
  <c r="R38" i="21"/>
  <c r="H38" i="21"/>
  <c r="P38" i="21"/>
  <c r="R40" i="21"/>
  <c r="N40" i="21"/>
  <c r="H40" i="21"/>
  <c r="L40" i="21"/>
  <c r="P40" i="21"/>
  <c r="G41" i="21"/>
  <c r="P45" i="21"/>
  <c r="P43" i="21"/>
  <c r="P41" i="21"/>
  <c r="P37" i="21"/>
  <c r="P29" i="21"/>
  <c r="P35" i="21"/>
  <c r="P27" i="21"/>
  <c r="P11" i="21"/>
  <c r="P20" i="21"/>
  <c r="P25" i="21"/>
  <c r="O41" i="21"/>
  <c r="L45" i="21"/>
  <c r="L43" i="21"/>
  <c r="L41" i="21"/>
  <c r="L35" i="21"/>
  <c r="L27" i="21"/>
  <c r="L33" i="21"/>
  <c r="L25" i="21"/>
  <c r="R45" i="21"/>
  <c r="R35" i="21"/>
  <c r="R27" i="21"/>
  <c r="R33" i="21"/>
  <c r="R25" i="21"/>
  <c r="P12" i="21"/>
  <c r="R17" i="21"/>
  <c r="P19" i="21"/>
  <c r="L19" i="21"/>
  <c r="H19" i="21"/>
  <c r="N21" i="21"/>
  <c r="R28" i="21"/>
  <c r="R41" i="21"/>
  <c r="R44" i="21"/>
  <c r="N44" i="21"/>
  <c r="J44" i="21"/>
  <c r="P44" i="21"/>
  <c r="H44" i="21"/>
  <c r="J45" i="21"/>
  <c r="J39" i="21"/>
  <c r="J31" i="21"/>
  <c r="J23" i="21"/>
  <c r="J37" i="21"/>
  <c r="J29" i="21"/>
  <c r="N41" i="21"/>
  <c r="N33" i="21"/>
  <c r="N25" i="21"/>
  <c r="N43" i="21"/>
  <c r="N39" i="21"/>
  <c r="N36" i="21"/>
  <c r="N31" i="21"/>
  <c r="N28" i="21"/>
  <c r="N23" i="21"/>
  <c r="R12" i="21"/>
  <c r="N12" i="21"/>
  <c r="P13" i="21"/>
  <c r="L13" i="21"/>
  <c r="H13" i="21"/>
  <c r="J13" i="21"/>
  <c r="P14" i="21"/>
  <c r="P15" i="21"/>
  <c r="L15" i="21"/>
  <c r="H15" i="21"/>
  <c r="R16" i="21"/>
  <c r="N17" i="21"/>
  <c r="L18" i="21"/>
  <c r="G20" i="21"/>
  <c r="J21" i="21"/>
  <c r="R21" i="21"/>
  <c r="H22" i="21"/>
  <c r="P24" i="21"/>
  <c r="N29" i="21"/>
  <c r="L30" i="21"/>
  <c r="P31" i="21"/>
  <c r="J32" i="21"/>
  <c r="J33" i="21"/>
  <c r="N34" i="21"/>
  <c r="J35" i="21"/>
  <c r="H36" i="21"/>
  <c r="R36" i="21"/>
  <c r="H37" i="21"/>
  <c r="K39" i="21"/>
  <c r="J41" i="21"/>
  <c r="J43" i="21"/>
  <c r="L44" i="21"/>
  <c r="N45" i="21"/>
  <c r="Q16" i="21"/>
  <c r="R22" i="21"/>
  <c r="J26" i="21"/>
  <c r="P26" i="21"/>
  <c r="J34" i="21"/>
  <c r="P34" i="21"/>
  <c r="Q41" i="21"/>
  <c r="J16" i="21"/>
  <c r="N16" i="21"/>
  <c r="J18" i="21"/>
  <c r="N18" i="21"/>
  <c r="J20" i="21"/>
  <c r="N20" i="21"/>
  <c r="J22" i="21"/>
  <c r="N22" i="21"/>
  <c r="L26" i="21"/>
  <c r="J28" i="21"/>
  <c r="P28" i="21"/>
  <c r="L34" i="21"/>
  <c r="J36" i="21"/>
  <c r="P36" i="21"/>
  <c r="M45" i="21"/>
  <c r="AB45" i="20"/>
  <c r="F45" i="20"/>
  <c r="AA44" i="20"/>
  <c r="AB44" i="20"/>
  <c r="F44" i="20"/>
  <c r="AB43" i="20"/>
  <c r="AA43" i="20"/>
  <c r="F43" i="20"/>
  <c r="AB42" i="20"/>
  <c r="AA42" i="20"/>
  <c r="F42" i="20"/>
  <c r="AB41" i="20"/>
  <c r="F41" i="20"/>
  <c r="AA40" i="20"/>
  <c r="AB40" i="20"/>
  <c r="F40" i="20"/>
  <c r="AB39" i="20"/>
  <c r="AA39" i="20"/>
  <c r="F39" i="20"/>
  <c r="AB38" i="20"/>
  <c r="AA38" i="20"/>
  <c r="F38" i="20"/>
  <c r="AB37" i="20"/>
  <c r="F37" i="20"/>
  <c r="AA36" i="20"/>
  <c r="AB36" i="20"/>
  <c r="F36" i="20"/>
  <c r="AB35" i="20"/>
  <c r="AA35" i="20"/>
  <c r="F35" i="20"/>
  <c r="AB34" i="20"/>
  <c r="AA34" i="20"/>
  <c r="F34" i="20"/>
  <c r="AB33" i="20"/>
  <c r="F33" i="20"/>
  <c r="AA32" i="20"/>
  <c r="AB32" i="20"/>
  <c r="F32" i="20"/>
  <c r="AB31" i="20"/>
  <c r="AA31" i="20"/>
  <c r="F31" i="20"/>
  <c r="AB30" i="20"/>
  <c r="AA30" i="20"/>
  <c r="F30" i="20"/>
  <c r="AB29" i="20"/>
  <c r="F29" i="20"/>
  <c r="AA28" i="20"/>
  <c r="AB28" i="20"/>
  <c r="F28" i="20"/>
  <c r="AB27" i="20"/>
  <c r="AA27" i="20"/>
  <c r="F27" i="20"/>
  <c r="AB26" i="20"/>
  <c r="AA26" i="20"/>
  <c r="F26" i="20"/>
  <c r="AB25" i="20"/>
  <c r="F25" i="20"/>
  <c r="AA24" i="20"/>
  <c r="AB24" i="20"/>
  <c r="AC24" i="20"/>
  <c r="F24" i="20"/>
  <c r="AB23" i="20"/>
  <c r="AA23" i="20"/>
  <c r="F23" i="20"/>
  <c r="AB22" i="20"/>
  <c r="AA22" i="20"/>
  <c r="F22" i="20"/>
  <c r="AB21" i="20"/>
  <c r="F21" i="20"/>
  <c r="AA20" i="20"/>
  <c r="AB20" i="20"/>
  <c r="F20" i="20"/>
  <c r="AB19" i="20"/>
  <c r="AA19" i="20"/>
  <c r="O19" i="20"/>
  <c r="F19" i="20"/>
  <c r="AB18" i="20"/>
  <c r="AA18" i="20"/>
  <c r="F18" i="20"/>
  <c r="AB17" i="20"/>
  <c r="F17" i="20"/>
  <c r="AA16" i="20"/>
  <c r="AB16" i="20"/>
  <c r="F16" i="20"/>
  <c r="AB15" i="20"/>
  <c r="AA15" i="20"/>
  <c r="F15" i="20"/>
  <c r="AB14" i="20"/>
  <c r="AA14" i="20"/>
  <c r="F14" i="20"/>
  <c r="AB13" i="20"/>
  <c r="F13" i="20"/>
  <c r="AA12" i="20"/>
  <c r="AB12" i="20"/>
  <c r="F12" i="20"/>
  <c r="AB11" i="20"/>
  <c r="AA11" i="20"/>
  <c r="F11" i="20"/>
  <c r="AB10" i="20"/>
  <c r="AA10" i="20"/>
  <c r="F10" i="20"/>
  <c r="AA13" i="20"/>
  <c r="AA17" i="20"/>
  <c r="AA21" i="20"/>
  <c r="AA25" i="20"/>
  <c r="AA29" i="20"/>
  <c r="AA33" i="20"/>
  <c r="AA37" i="20"/>
  <c r="AA41" i="20"/>
  <c r="AA45" i="20"/>
  <c r="B3" i="6"/>
  <c r="B4" i="6"/>
  <c r="B5" i="6"/>
  <c r="B2" i="7"/>
  <c r="B4" i="7"/>
  <c r="L27" i="7"/>
  <c r="B5" i="7"/>
  <c r="N21" i="7" s="1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2" i="13"/>
  <c r="B3" i="13"/>
  <c r="B4" i="13"/>
  <c r="B5" i="13"/>
  <c r="B6" i="13"/>
  <c r="B2" i="14"/>
  <c r="B3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/>
  <c r="X10" i="15"/>
  <c r="X10" i="14"/>
  <c r="Y10" i="14" s="1"/>
  <c r="X10" i="13"/>
  <c r="Y10" i="13"/>
  <c r="X10" i="12"/>
  <c r="Y10" i="12" s="1"/>
  <c r="X10" i="11"/>
  <c r="Y10" i="11"/>
  <c r="X10" i="10"/>
  <c r="Y10" i="10" s="1"/>
  <c r="X10" i="9"/>
  <c r="Y10" i="9"/>
  <c r="X10" i="8"/>
  <c r="Y10" i="8" s="1"/>
  <c r="X10" i="7"/>
  <c r="Y10" i="7"/>
  <c r="X10" i="6"/>
  <c r="Y10" i="6" s="1"/>
  <c r="W2" i="16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0" i="18"/>
  <c r="C31" i="18"/>
  <c r="D46" i="1" s="1"/>
  <c r="C9" i="18"/>
  <c r="D25" i="1"/>
  <c r="C17" i="18"/>
  <c r="C10" i="18"/>
  <c r="C34" i="18"/>
  <c r="D49" i="1"/>
  <c r="C3" i="18"/>
  <c r="C7" i="18"/>
  <c r="C27" i="18"/>
  <c r="D42" i="1"/>
  <c r="C12" i="18"/>
  <c r="C15" i="18"/>
  <c r="C14" i="18"/>
  <c r="C6" i="18"/>
  <c r="D19" i="1" s="1"/>
  <c r="C23" i="18"/>
  <c r="C25" i="18"/>
  <c r="D40" i="1"/>
  <c r="C19" i="18"/>
  <c r="D22" i="1" s="1"/>
  <c r="C21" i="18"/>
  <c r="C33" i="18"/>
  <c r="D48" i="1" s="1"/>
  <c r="C22" i="18"/>
  <c r="C37" i="18"/>
  <c r="D52" i="1" s="1"/>
  <c r="C35" i="18"/>
  <c r="D50" i="1" s="1"/>
  <c r="C30" i="18"/>
  <c r="D45" i="1" s="1"/>
  <c r="C24" i="18"/>
  <c r="D39" i="1"/>
  <c r="C5" i="18"/>
  <c r="D35" i="1"/>
  <c r="C13" i="18"/>
  <c r="C11" i="18"/>
  <c r="C32" i="18"/>
  <c r="D47" i="1" s="1"/>
  <c r="C36" i="18"/>
  <c r="D51" i="1" s="1"/>
  <c r="C4" i="18"/>
  <c r="D38" i="1" s="1"/>
  <c r="C2" i="18"/>
  <c r="C18" i="18"/>
  <c r="C16" i="18"/>
  <c r="D31" i="1" s="1"/>
  <c r="C26" i="18"/>
  <c r="D41" i="1" s="1"/>
  <c r="C28" i="18"/>
  <c r="D43" i="1" s="1"/>
  <c r="C29" i="18"/>
  <c r="B52" i="1"/>
  <c r="B51" i="1"/>
  <c r="B50" i="1"/>
  <c r="B49" i="1"/>
  <c r="B48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O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O20" i="12" s="1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M31" i="13" s="1"/>
  <c r="F32" i="13"/>
  <c r="F33" i="13"/>
  <c r="B7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I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B7" i="15"/>
  <c r="Q40" i="15" s="1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C45" i="16"/>
  <c r="O45" i="16"/>
  <c r="X44" i="16"/>
  <c r="Z44" i="16" s="1"/>
  <c r="C44" i="16"/>
  <c r="J44" i="16"/>
  <c r="X43" i="16"/>
  <c r="Y43" i="16" s="1"/>
  <c r="C43" i="16"/>
  <c r="H43" i="16"/>
  <c r="X42" i="16"/>
  <c r="X41" i="16"/>
  <c r="Z41" i="16"/>
  <c r="C41" i="16"/>
  <c r="X40" i="16"/>
  <c r="C40" i="16"/>
  <c r="X45" i="15"/>
  <c r="Z45" i="15"/>
  <c r="X44" i="15"/>
  <c r="Z44" i="15"/>
  <c r="X43" i="15"/>
  <c r="Y43" i="15"/>
  <c r="X42" i="15"/>
  <c r="X41" i="15"/>
  <c r="Z41" i="15"/>
  <c r="X40" i="15"/>
  <c r="X45" i="14"/>
  <c r="Z45" i="14"/>
  <c r="X44" i="14"/>
  <c r="X43" i="14"/>
  <c r="Z43" i="14" s="1"/>
  <c r="X42" i="14"/>
  <c r="X41" i="14"/>
  <c r="Z41" i="14"/>
  <c r="X40" i="14"/>
  <c r="X45" i="13"/>
  <c r="Z45" i="13"/>
  <c r="X44" i="13"/>
  <c r="X43" i="13"/>
  <c r="Y43" i="13" s="1"/>
  <c r="X42" i="13"/>
  <c r="X41" i="13"/>
  <c r="X40" i="13"/>
  <c r="X45" i="12"/>
  <c r="Z45" i="12"/>
  <c r="X44" i="12"/>
  <c r="X43" i="12"/>
  <c r="Y43" i="12"/>
  <c r="X42" i="12"/>
  <c r="X41" i="12"/>
  <c r="Y41" i="12" s="1"/>
  <c r="X40" i="12"/>
  <c r="X45" i="11"/>
  <c r="C45" i="11"/>
  <c r="X44" i="11"/>
  <c r="C44" i="11"/>
  <c r="X43" i="11"/>
  <c r="C43" i="11"/>
  <c r="X42" i="11"/>
  <c r="Z42" i="11"/>
  <c r="X41" i="11"/>
  <c r="Z41" i="11"/>
  <c r="C41" i="11"/>
  <c r="L41" i="11" s="1"/>
  <c r="X40" i="11"/>
  <c r="C40" i="11"/>
  <c r="J40" i="11" s="1"/>
  <c r="X45" i="10"/>
  <c r="C45" i="10"/>
  <c r="N45" i="10"/>
  <c r="X44" i="10"/>
  <c r="Z44" i="10"/>
  <c r="C44" i="10"/>
  <c r="X43" i="10"/>
  <c r="Y43" i="10" s="1"/>
  <c r="X42" i="10"/>
  <c r="X41" i="10"/>
  <c r="Y41" i="10" s="1"/>
  <c r="Z41" i="10"/>
  <c r="C41" i="10"/>
  <c r="N41" i="10"/>
  <c r="X40" i="10"/>
  <c r="Z40" i="10"/>
  <c r="C40" i="10"/>
  <c r="X45" i="9"/>
  <c r="Z45" i="9"/>
  <c r="C45" i="9"/>
  <c r="X44" i="9"/>
  <c r="Z44" i="9"/>
  <c r="C44" i="9"/>
  <c r="G44" i="9"/>
  <c r="X43" i="9"/>
  <c r="Y43" i="9"/>
  <c r="C43" i="9"/>
  <c r="X42" i="9"/>
  <c r="Y42" i="9" s="1"/>
  <c r="X41" i="9"/>
  <c r="Z41" i="9"/>
  <c r="C41" i="9"/>
  <c r="X40" i="9"/>
  <c r="Z40" i="9"/>
  <c r="C40" i="9"/>
  <c r="O40" i="9"/>
  <c r="X45" i="8"/>
  <c r="X44" i="8"/>
  <c r="Y44" i="8"/>
  <c r="X43" i="8"/>
  <c r="Y43" i="8" s="1"/>
  <c r="X42" i="8"/>
  <c r="Y42" i="8"/>
  <c r="X41" i="8"/>
  <c r="X40" i="8"/>
  <c r="Z40" i="8" s="1"/>
  <c r="X45" i="7"/>
  <c r="X44" i="7"/>
  <c r="Y44" i="7" s="1"/>
  <c r="X43" i="7"/>
  <c r="X42" i="7"/>
  <c r="X41" i="7"/>
  <c r="X40" i="7"/>
  <c r="F11" i="2"/>
  <c r="F12" i="2"/>
  <c r="H12" i="2"/>
  <c r="Q12" i="2"/>
  <c r="F13" i="2"/>
  <c r="H13" i="2"/>
  <c r="M13" i="2"/>
  <c r="Q13" i="2"/>
  <c r="F14" i="2"/>
  <c r="O14" i="2"/>
  <c r="M14" i="2"/>
  <c r="H14" i="2"/>
  <c r="I14" i="2"/>
  <c r="J14" i="2"/>
  <c r="K14" i="2"/>
  <c r="L14" i="2"/>
  <c r="N14" i="2"/>
  <c r="P14" i="2"/>
  <c r="Q14" i="2"/>
  <c r="R14" i="2"/>
  <c r="F15" i="2"/>
  <c r="O15" i="2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F18" i="2"/>
  <c r="I18" i="2"/>
  <c r="Q18" i="2"/>
  <c r="H18" i="2"/>
  <c r="J18" i="2"/>
  <c r="K18" i="2"/>
  <c r="L18" i="2"/>
  <c r="M18" i="2"/>
  <c r="N18" i="2"/>
  <c r="O18" i="2"/>
  <c r="P18" i="2"/>
  <c r="R18" i="2"/>
  <c r="F19" i="2"/>
  <c r="I19" i="2"/>
  <c r="K19" i="2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Q21" i="2"/>
  <c r="M21" i="2"/>
  <c r="G21" i="2"/>
  <c r="H21" i="2"/>
  <c r="J21" i="2"/>
  <c r="K21" i="2"/>
  <c r="L21" i="2"/>
  <c r="N21" i="2"/>
  <c r="O21" i="2"/>
  <c r="P21" i="2"/>
  <c r="R21" i="2"/>
  <c r="F22" i="2"/>
  <c r="I22" i="2"/>
  <c r="G22" i="2"/>
  <c r="P22" i="2"/>
  <c r="Q22" i="2"/>
  <c r="F23" i="2"/>
  <c r="L23" i="2"/>
  <c r="F24" i="2"/>
  <c r="K24" i="2"/>
  <c r="G24" i="2"/>
  <c r="H24" i="2"/>
  <c r="I24" i="2"/>
  <c r="J24" i="2"/>
  <c r="L24" i="2"/>
  <c r="M24" i="2"/>
  <c r="N24" i="2"/>
  <c r="O24" i="2"/>
  <c r="P24" i="2"/>
  <c r="Q24" i="2"/>
  <c r="R24" i="2"/>
  <c r="F25" i="2"/>
  <c r="G25" i="2"/>
  <c r="N25" i="2"/>
  <c r="Q25" i="2"/>
  <c r="F26" i="2"/>
  <c r="M26" i="2"/>
  <c r="F27" i="2"/>
  <c r="Q27" i="2"/>
  <c r="O27" i="2"/>
  <c r="G27" i="2"/>
  <c r="H27" i="2"/>
  <c r="I27" i="2"/>
  <c r="J27" i="2"/>
  <c r="L27" i="2"/>
  <c r="M27" i="2"/>
  <c r="N27" i="2"/>
  <c r="P27" i="2"/>
  <c r="R27" i="2"/>
  <c r="F28" i="2"/>
  <c r="G28" i="2"/>
  <c r="K28" i="2"/>
  <c r="P28" i="2"/>
  <c r="F29" i="2"/>
  <c r="G29" i="2"/>
  <c r="J29" i="2"/>
  <c r="R29" i="2"/>
  <c r="F30" i="2"/>
  <c r="P30" i="2"/>
  <c r="F31" i="2"/>
  <c r="M31" i="2" s="1"/>
  <c r="I31" i="2"/>
  <c r="G31" i="2"/>
  <c r="H31" i="2"/>
  <c r="J31" i="2"/>
  <c r="K31" i="2"/>
  <c r="L31" i="2"/>
  <c r="N31" i="2"/>
  <c r="O31" i="2"/>
  <c r="P31" i="2"/>
  <c r="Q31" i="2"/>
  <c r="R31" i="2"/>
  <c r="F32" i="2"/>
  <c r="O32" i="2"/>
  <c r="Q32" i="2"/>
  <c r="H32" i="2"/>
  <c r="I32" i="2"/>
  <c r="J32" i="2"/>
  <c r="K32" i="2"/>
  <c r="L32" i="2"/>
  <c r="N32" i="2"/>
  <c r="P32" i="2"/>
  <c r="R32" i="2"/>
  <c r="F33" i="2"/>
  <c r="Q33" i="2" s="1"/>
  <c r="G33" i="2"/>
  <c r="H33" i="2"/>
  <c r="J33" i="2"/>
  <c r="K33" i="2"/>
  <c r="L33" i="2"/>
  <c r="N33" i="2"/>
  <c r="O33" i="2"/>
  <c r="P33" i="2"/>
  <c r="R33" i="2"/>
  <c r="F34" i="2"/>
  <c r="G34" i="2"/>
  <c r="L34" i="2"/>
  <c r="Q34" i="2"/>
  <c r="F35" i="2"/>
  <c r="G35" i="2"/>
  <c r="H35" i="2"/>
  <c r="L35" i="2"/>
  <c r="M35" i="2"/>
  <c r="Q35" i="2"/>
  <c r="R35" i="2"/>
  <c r="F36" i="2"/>
  <c r="O36" i="2"/>
  <c r="G36" i="2"/>
  <c r="H36" i="2"/>
  <c r="J36" i="2"/>
  <c r="K36" i="2"/>
  <c r="L36" i="2"/>
  <c r="M36" i="2"/>
  <c r="N36" i="2"/>
  <c r="P36" i="2"/>
  <c r="Q36" i="2"/>
  <c r="R36" i="2"/>
  <c r="F37" i="2"/>
  <c r="O37" i="2"/>
  <c r="G37" i="2"/>
  <c r="H37" i="2"/>
  <c r="J37" i="2"/>
  <c r="K37" i="2"/>
  <c r="L37" i="2"/>
  <c r="M37" i="2"/>
  <c r="N37" i="2"/>
  <c r="P37" i="2"/>
  <c r="Q37" i="2"/>
  <c r="R37" i="2"/>
  <c r="F38" i="2"/>
  <c r="F39" i="2"/>
  <c r="O39" i="2" s="1"/>
  <c r="H39" i="2"/>
  <c r="J39" i="2"/>
  <c r="M39" i="2"/>
  <c r="N39" i="2"/>
  <c r="R39" i="2"/>
  <c r="F40" i="2"/>
  <c r="Q40" i="2"/>
  <c r="G40" i="2"/>
  <c r="H40" i="2"/>
  <c r="J40" i="2"/>
  <c r="K40" i="2"/>
  <c r="L40" i="2"/>
  <c r="M40" i="2"/>
  <c r="N40" i="2"/>
  <c r="O40" i="2"/>
  <c r="P40" i="2"/>
  <c r="R40" i="2"/>
  <c r="F41" i="2"/>
  <c r="Q41" i="2"/>
  <c r="K41" i="2"/>
  <c r="G41" i="2"/>
  <c r="H41" i="2"/>
  <c r="I41" i="2"/>
  <c r="J41" i="2"/>
  <c r="L41" i="2"/>
  <c r="M41" i="2"/>
  <c r="N41" i="2"/>
  <c r="O41" i="2"/>
  <c r="P41" i="2"/>
  <c r="R41" i="2"/>
  <c r="F42" i="2"/>
  <c r="F43" i="2"/>
  <c r="O43" i="2"/>
  <c r="G43" i="2"/>
  <c r="J43" i="2"/>
  <c r="K43" i="2"/>
  <c r="N43" i="2"/>
  <c r="P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Q45" i="2" s="1"/>
  <c r="I45" i="2"/>
  <c r="G45" i="2"/>
  <c r="H45" i="2"/>
  <c r="J45" i="2"/>
  <c r="K45" i="2"/>
  <c r="L45" i="2"/>
  <c r="M45" i="2"/>
  <c r="N45" i="2"/>
  <c r="O45" i="2"/>
  <c r="P45" i="2"/>
  <c r="R45" i="2"/>
  <c r="X45" i="6"/>
  <c r="Z45" i="6" s="1"/>
  <c r="X40" i="6"/>
  <c r="Z40" i="6"/>
  <c r="X41" i="6"/>
  <c r="Y41" i="6" s="1"/>
  <c r="X42" i="6"/>
  <c r="X43" i="6"/>
  <c r="Y43" i="6" s="1"/>
  <c r="X44" i="6"/>
  <c r="Z45" i="2"/>
  <c r="AB45" i="2" s="1"/>
  <c r="Z40" i="2"/>
  <c r="Z41" i="2"/>
  <c r="AA41" i="2"/>
  <c r="Z42" i="2"/>
  <c r="Z43" i="2"/>
  <c r="AB43" i="2" s="1"/>
  <c r="Z44" i="2"/>
  <c r="K27" i="2"/>
  <c r="I20" i="2"/>
  <c r="G15" i="2"/>
  <c r="M33" i="2"/>
  <c r="M32" i="2"/>
  <c r="I21" i="2"/>
  <c r="G14" i="2"/>
  <c r="I15" i="2"/>
  <c r="G32" i="2"/>
  <c r="G18" i="2"/>
  <c r="I40" i="2"/>
  <c r="I37" i="2"/>
  <c r="I36" i="2"/>
  <c r="I33" i="2"/>
  <c r="Q29" i="2"/>
  <c r="Q20" i="2"/>
  <c r="G44" i="2"/>
  <c r="Z43" i="13"/>
  <c r="B7" i="7"/>
  <c r="J35" i="7"/>
  <c r="J31" i="7"/>
  <c r="J14" i="7"/>
  <c r="J44" i="7"/>
  <c r="I41" i="7"/>
  <c r="I35" i="7"/>
  <c r="I24" i="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Z39" i="8" s="1"/>
  <c r="X38" i="8"/>
  <c r="X37" i="8"/>
  <c r="Y37" i="8"/>
  <c r="X36" i="8"/>
  <c r="Y36" i="8" s="1"/>
  <c r="X35" i="8"/>
  <c r="X34" i="8"/>
  <c r="X33" i="8"/>
  <c r="X32" i="8"/>
  <c r="Z32" i="8"/>
  <c r="X31" i="8"/>
  <c r="Z31" i="8" s="1"/>
  <c r="X30" i="8"/>
  <c r="Y30" i="8"/>
  <c r="X29" i="8"/>
  <c r="X28" i="8"/>
  <c r="X27" i="8"/>
  <c r="X26" i="8"/>
  <c r="X25" i="8"/>
  <c r="Z25" i="8" s="1"/>
  <c r="X24" i="8"/>
  <c r="Z24" i="8"/>
  <c r="X23" i="8"/>
  <c r="Z23" i="8" s="1"/>
  <c r="X22" i="8"/>
  <c r="X21" i="8"/>
  <c r="X20" i="8"/>
  <c r="Z20" i="8" s="1"/>
  <c r="X19" i="8"/>
  <c r="X18" i="8"/>
  <c r="Y18" i="8" s="1"/>
  <c r="X17" i="8"/>
  <c r="Y17" i="8" s="1"/>
  <c r="X16" i="8"/>
  <c r="Z16" i="8" s="1"/>
  <c r="X15" i="8"/>
  <c r="X14" i="8"/>
  <c r="X13" i="8"/>
  <c r="Z13" i="8" s="1"/>
  <c r="X12" i="8"/>
  <c r="Y12" i="8" s="1"/>
  <c r="X11" i="8"/>
  <c r="Y11" i="8"/>
  <c r="F10" i="8"/>
  <c r="C10" i="8"/>
  <c r="X39" i="9"/>
  <c r="X38" i="9"/>
  <c r="X37" i="9"/>
  <c r="Z37" i="9" s="1"/>
  <c r="C37" i="9"/>
  <c r="X36" i="9"/>
  <c r="C36" i="9"/>
  <c r="X35" i="9"/>
  <c r="X34" i="9"/>
  <c r="C34" i="9"/>
  <c r="X33" i="9"/>
  <c r="Z33" i="9" s="1"/>
  <c r="C33" i="9"/>
  <c r="X32" i="9"/>
  <c r="C32" i="9"/>
  <c r="X31" i="9"/>
  <c r="Y31" i="9"/>
  <c r="C31" i="9"/>
  <c r="X30" i="9"/>
  <c r="Z30" i="9" s="1"/>
  <c r="X29" i="9"/>
  <c r="Z29" i="9" s="1"/>
  <c r="C29" i="9"/>
  <c r="P29" i="9" s="1"/>
  <c r="X28" i="9"/>
  <c r="C28" i="9"/>
  <c r="X27" i="9"/>
  <c r="C27" i="9"/>
  <c r="X26" i="9"/>
  <c r="X25" i="9"/>
  <c r="Z25" i="9" s="1"/>
  <c r="C25" i="9"/>
  <c r="P25" i="9"/>
  <c r="X24" i="9"/>
  <c r="Y24" i="9" s="1"/>
  <c r="C24" i="9"/>
  <c r="X23" i="9"/>
  <c r="Z23" i="9" s="1"/>
  <c r="X22" i="9"/>
  <c r="X21" i="9"/>
  <c r="Z21" i="9"/>
  <c r="C21" i="9"/>
  <c r="X20" i="9"/>
  <c r="C20" i="9"/>
  <c r="X19" i="9"/>
  <c r="C19" i="9"/>
  <c r="X18" i="9"/>
  <c r="C18" i="9"/>
  <c r="X17" i="9"/>
  <c r="Y17" i="9" s="1"/>
  <c r="X16" i="9"/>
  <c r="C16" i="9"/>
  <c r="X15" i="9"/>
  <c r="C15" i="9"/>
  <c r="X14" i="9"/>
  <c r="C14" i="9"/>
  <c r="G14" i="9"/>
  <c r="X13" i="9"/>
  <c r="X12" i="9"/>
  <c r="Z12" i="9"/>
  <c r="C12" i="9"/>
  <c r="O12" i="9" s="1"/>
  <c r="X11" i="9"/>
  <c r="F10" i="9"/>
  <c r="C10" i="9"/>
  <c r="X39" i="10"/>
  <c r="X38" i="10"/>
  <c r="Z38" i="10"/>
  <c r="X37" i="10"/>
  <c r="C37" i="10"/>
  <c r="X36" i="10"/>
  <c r="Z36" i="10" s="1"/>
  <c r="C36" i="10"/>
  <c r="X35" i="10"/>
  <c r="C35" i="10"/>
  <c r="X34" i="10"/>
  <c r="Z34" i="10"/>
  <c r="C34" i="10"/>
  <c r="X33" i="10"/>
  <c r="C33" i="10"/>
  <c r="L33" i="10"/>
  <c r="X32" i="10"/>
  <c r="C32" i="10"/>
  <c r="X31" i="10"/>
  <c r="C31" i="10"/>
  <c r="L31" i="10" s="1"/>
  <c r="X30" i="10"/>
  <c r="X29" i="10"/>
  <c r="Z29" i="10"/>
  <c r="C29" i="10"/>
  <c r="K29" i="10" s="1"/>
  <c r="X28" i="10"/>
  <c r="C28" i="10"/>
  <c r="X27" i="10"/>
  <c r="Y27" i="10" s="1"/>
  <c r="C27" i="10"/>
  <c r="X26" i="10"/>
  <c r="X25" i="10"/>
  <c r="X24" i="10"/>
  <c r="C24" i="10"/>
  <c r="N24" i="10"/>
  <c r="X23" i="10"/>
  <c r="C23" i="10"/>
  <c r="X22" i="10"/>
  <c r="Z22" i="10"/>
  <c r="X21" i="10"/>
  <c r="Y21" i="10" s="1"/>
  <c r="C21" i="10"/>
  <c r="X20" i="10"/>
  <c r="Z20" i="10" s="1"/>
  <c r="C20" i="10"/>
  <c r="X19" i="10"/>
  <c r="C19" i="10"/>
  <c r="X18" i="10"/>
  <c r="Z18" i="10" s="1"/>
  <c r="C18" i="10"/>
  <c r="X17" i="10"/>
  <c r="X16" i="10"/>
  <c r="Z16" i="10" s="1"/>
  <c r="C16" i="10"/>
  <c r="X15" i="10"/>
  <c r="C15" i="10"/>
  <c r="X14" i="10"/>
  <c r="Z14" i="10" s="1"/>
  <c r="C14" i="10"/>
  <c r="X13" i="10"/>
  <c r="Z13" i="10" s="1"/>
  <c r="C13" i="10"/>
  <c r="X12" i="10"/>
  <c r="Y12" i="10" s="1"/>
  <c r="AA12" i="10" s="1"/>
  <c r="X11" i="10"/>
  <c r="F10" i="10"/>
  <c r="X39" i="11"/>
  <c r="X38" i="11"/>
  <c r="Y38" i="11" s="1"/>
  <c r="X37" i="11"/>
  <c r="C37" i="11"/>
  <c r="K37" i="11" s="1"/>
  <c r="X36" i="11"/>
  <c r="C36" i="11"/>
  <c r="I36" i="11"/>
  <c r="X35" i="11"/>
  <c r="X34" i="11"/>
  <c r="Y34" i="11"/>
  <c r="C34" i="11"/>
  <c r="X33" i="11"/>
  <c r="C33" i="11"/>
  <c r="L33" i="11"/>
  <c r="X32" i="11"/>
  <c r="Z32" i="11" s="1"/>
  <c r="C32" i="11"/>
  <c r="L32" i="11"/>
  <c r="X31" i="11"/>
  <c r="Y31" i="11" s="1"/>
  <c r="AA31" i="11" s="1"/>
  <c r="C31" i="11"/>
  <c r="K31" i="11"/>
  <c r="X30" i="11"/>
  <c r="X29" i="11"/>
  <c r="X28" i="11"/>
  <c r="C28" i="11"/>
  <c r="X27" i="11"/>
  <c r="C27" i="11"/>
  <c r="X26" i="11"/>
  <c r="Y26" i="11"/>
  <c r="C26" i="11"/>
  <c r="X25" i="11"/>
  <c r="X24" i="11"/>
  <c r="Z24" i="11"/>
  <c r="C24" i="11"/>
  <c r="X23" i="11"/>
  <c r="X22" i="11"/>
  <c r="Y22" i="11"/>
  <c r="C22" i="11"/>
  <c r="I22" i="11" s="1"/>
  <c r="X21" i="11"/>
  <c r="Z21" i="11"/>
  <c r="C21" i="11"/>
  <c r="H21" i="11" s="1"/>
  <c r="X20" i="11"/>
  <c r="Z20" i="11"/>
  <c r="C20" i="11"/>
  <c r="I20" i="11" s="1"/>
  <c r="X19" i="11"/>
  <c r="C19" i="11"/>
  <c r="K19" i="11"/>
  <c r="X18" i="11"/>
  <c r="C18" i="11"/>
  <c r="X17" i="11"/>
  <c r="Y17" i="11"/>
  <c r="X16" i="11"/>
  <c r="Z16" i="11" s="1"/>
  <c r="C16" i="11"/>
  <c r="X15" i="11"/>
  <c r="C15" i="11"/>
  <c r="X14" i="11"/>
  <c r="Z14" i="11"/>
  <c r="C14" i="11"/>
  <c r="J14" i="11"/>
  <c r="X13" i="11"/>
  <c r="Y13" i="11"/>
  <c r="C13" i="11"/>
  <c r="I13" i="11"/>
  <c r="X12" i="11"/>
  <c r="X11" i="11"/>
  <c r="Z11" i="11"/>
  <c r="F10" i="11"/>
  <c r="X39" i="12"/>
  <c r="Z39" i="12" s="1"/>
  <c r="X38" i="12"/>
  <c r="Z38" i="12"/>
  <c r="X37" i="12"/>
  <c r="X36" i="12"/>
  <c r="Z36" i="12"/>
  <c r="X35" i="12"/>
  <c r="X34" i="12"/>
  <c r="X33" i="12"/>
  <c r="X32" i="12"/>
  <c r="Z32" i="12"/>
  <c r="X31" i="12"/>
  <c r="X30" i="12"/>
  <c r="X29" i="12"/>
  <c r="Z29" i="12"/>
  <c r="X28" i="12"/>
  <c r="Y28" i="12" s="1"/>
  <c r="X27" i="12"/>
  <c r="Z27" i="12" s="1"/>
  <c r="X26" i="12"/>
  <c r="X25" i="12"/>
  <c r="X24" i="12"/>
  <c r="Y24" i="12" s="1"/>
  <c r="X23" i="12"/>
  <c r="Z23" i="12" s="1"/>
  <c r="X22" i="12"/>
  <c r="Y22" i="12" s="1"/>
  <c r="X21" i="12"/>
  <c r="Z21" i="12" s="1"/>
  <c r="X20" i="12"/>
  <c r="X19" i="12"/>
  <c r="Z19" i="12" s="1"/>
  <c r="X18" i="12"/>
  <c r="Y18" i="12"/>
  <c r="X17" i="12"/>
  <c r="X16" i="12"/>
  <c r="Y16" i="12" s="1"/>
  <c r="X15" i="12"/>
  <c r="Z15" i="12" s="1"/>
  <c r="X14" i="12"/>
  <c r="Z14" i="12" s="1"/>
  <c r="X13" i="12"/>
  <c r="Z13" i="12" s="1"/>
  <c r="X12" i="12"/>
  <c r="Z12" i="12" s="1"/>
  <c r="X11" i="12"/>
  <c r="F10" i="12"/>
  <c r="C10" i="12"/>
  <c r="X39" i="13"/>
  <c r="Y39" i="13"/>
  <c r="X38" i="13"/>
  <c r="X37" i="13"/>
  <c r="Z37" i="13" s="1"/>
  <c r="X36" i="13"/>
  <c r="Y36" i="13"/>
  <c r="X35" i="13"/>
  <c r="X34" i="13"/>
  <c r="Y34" i="13"/>
  <c r="X33" i="13"/>
  <c r="X32" i="13"/>
  <c r="Y32" i="13" s="1"/>
  <c r="X31" i="13"/>
  <c r="Y31" i="13" s="1"/>
  <c r="X30" i="13"/>
  <c r="X29" i="13"/>
  <c r="Y29" i="13"/>
  <c r="X28" i="13"/>
  <c r="X27" i="13"/>
  <c r="X26" i="13"/>
  <c r="Z26" i="13"/>
  <c r="X25" i="13"/>
  <c r="X24" i="13"/>
  <c r="X23" i="13"/>
  <c r="Y23" i="13"/>
  <c r="X22" i="13"/>
  <c r="Z22" i="13" s="1"/>
  <c r="X21" i="13"/>
  <c r="X20" i="13"/>
  <c r="Y20" i="13" s="1"/>
  <c r="X19" i="13"/>
  <c r="Y19" i="13" s="1"/>
  <c r="X18" i="13"/>
  <c r="X17" i="13"/>
  <c r="X16" i="13"/>
  <c r="X15" i="13"/>
  <c r="Z15" i="13"/>
  <c r="X14" i="13"/>
  <c r="Z14" i="13" s="1"/>
  <c r="X13" i="13"/>
  <c r="X12" i="13"/>
  <c r="X11" i="13"/>
  <c r="Y11" i="13" s="1"/>
  <c r="F10" i="13"/>
  <c r="C10" i="13"/>
  <c r="X39" i="14"/>
  <c r="Z39" i="14" s="1"/>
  <c r="X38" i="14"/>
  <c r="Z38" i="14"/>
  <c r="X37" i="14"/>
  <c r="Z37" i="14" s="1"/>
  <c r="X36" i="14"/>
  <c r="Y36" i="14"/>
  <c r="X35" i="14"/>
  <c r="Z35" i="14" s="1"/>
  <c r="X34" i="14"/>
  <c r="Z34" i="14"/>
  <c r="X33" i="14"/>
  <c r="X32" i="14"/>
  <c r="X31" i="14"/>
  <c r="X30" i="14"/>
  <c r="Y30" i="14"/>
  <c r="X29" i="14"/>
  <c r="X28" i="14"/>
  <c r="Z28" i="14"/>
  <c r="X27" i="14"/>
  <c r="Z27" i="14" s="1"/>
  <c r="X26" i="14"/>
  <c r="Y26" i="14"/>
  <c r="X25" i="14"/>
  <c r="Y25" i="14" s="1"/>
  <c r="X24" i="14"/>
  <c r="X23" i="14"/>
  <c r="X22" i="14"/>
  <c r="X21" i="14"/>
  <c r="X20" i="14"/>
  <c r="Z20" i="14"/>
  <c r="X19" i="14"/>
  <c r="X18" i="14"/>
  <c r="Z18" i="14" s="1"/>
  <c r="X17" i="14"/>
  <c r="Z17" i="14"/>
  <c r="X16" i="14"/>
  <c r="Z16" i="14" s="1"/>
  <c r="X15" i="14"/>
  <c r="X14" i="14"/>
  <c r="Z14" i="14" s="1"/>
  <c r="X13" i="14"/>
  <c r="X12" i="14"/>
  <c r="X11" i="14"/>
  <c r="Z11" i="14" s="1"/>
  <c r="F10" i="14"/>
  <c r="C10" i="14"/>
  <c r="Q10" i="14" s="1"/>
  <c r="B7" i="14"/>
  <c r="X39" i="15"/>
  <c r="Z39" i="15"/>
  <c r="X38" i="15"/>
  <c r="Z38" i="15" s="1"/>
  <c r="X37" i="15"/>
  <c r="Z37" i="15"/>
  <c r="X36" i="15"/>
  <c r="X35" i="15"/>
  <c r="X34" i="15"/>
  <c r="Y34" i="15"/>
  <c r="X33" i="15"/>
  <c r="Y33" i="15" s="1"/>
  <c r="X32" i="15"/>
  <c r="Y32" i="15"/>
  <c r="X31" i="15"/>
  <c r="X30" i="15"/>
  <c r="Y30" i="15" s="1"/>
  <c r="X29" i="15"/>
  <c r="Z29" i="15" s="1"/>
  <c r="X28" i="15"/>
  <c r="X27" i="15"/>
  <c r="X26" i="15"/>
  <c r="Z26" i="15" s="1"/>
  <c r="X25" i="15"/>
  <c r="Z25" i="15" s="1"/>
  <c r="X24" i="15"/>
  <c r="X23" i="15"/>
  <c r="X22" i="15"/>
  <c r="Y22" i="15" s="1"/>
  <c r="X21" i="15"/>
  <c r="Z21" i="15"/>
  <c r="X20" i="15"/>
  <c r="X19" i="15"/>
  <c r="Z19" i="15"/>
  <c r="X18" i="15"/>
  <c r="X17" i="15"/>
  <c r="Z17" i="15" s="1"/>
  <c r="X16" i="15"/>
  <c r="Z16" i="15" s="1"/>
  <c r="X15" i="15"/>
  <c r="X14" i="15"/>
  <c r="X13" i="15"/>
  <c r="X12" i="15"/>
  <c r="X11" i="15"/>
  <c r="Z11" i="15" s="1"/>
  <c r="F10" i="15"/>
  <c r="X39" i="16"/>
  <c r="C39" i="16"/>
  <c r="K39" i="16" s="1"/>
  <c r="X38" i="16"/>
  <c r="C38" i="16"/>
  <c r="P38" i="16" s="1"/>
  <c r="X37" i="16"/>
  <c r="Z37" i="16"/>
  <c r="C37" i="16"/>
  <c r="O37" i="16" s="1"/>
  <c r="X36" i="16"/>
  <c r="C36" i="16"/>
  <c r="X35" i="16"/>
  <c r="Z35" i="16" s="1"/>
  <c r="C35" i="16"/>
  <c r="N35" i="16"/>
  <c r="X34" i="16"/>
  <c r="Z34" i="16" s="1"/>
  <c r="C34" i="16"/>
  <c r="X33" i="16"/>
  <c r="Y33" i="16"/>
  <c r="C33" i="16"/>
  <c r="H33" i="16"/>
  <c r="X32" i="16"/>
  <c r="Y32" i="16"/>
  <c r="C32" i="16"/>
  <c r="N32" i="16"/>
  <c r="X31" i="16"/>
  <c r="Z31" i="16"/>
  <c r="C31" i="16"/>
  <c r="P31" i="16"/>
  <c r="X30" i="16"/>
  <c r="Y30" i="16"/>
  <c r="X29" i="16"/>
  <c r="Z29" i="16" s="1"/>
  <c r="X28" i="16"/>
  <c r="C28" i="16"/>
  <c r="I28" i="16"/>
  <c r="X27" i="16"/>
  <c r="Y27" i="16" s="1"/>
  <c r="C27" i="16"/>
  <c r="H27" i="16"/>
  <c r="P27" i="16"/>
  <c r="X26" i="16"/>
  <c r="Z26" i="16"/>
  <c r="C26" i="16"/>
  <c r="G26" i="16" s="1"/>
  <c r="X25" i="16"/>
  <c r="Z25" i="16"/>
  <c r="X24" i="16"/>
  <c r="Y24" i="16" s="1"/>
  <c r="C24" i="16"/>
  <c r="O24" i="16"/>
  <c r="X23" i="16"/>
  <c r="Y23" i="16" s="1"/>
  <c r="X22" i="16"/>
  <c r="C22" i="16"/>
  <c r="X21" i="16"/>
  <c r="C21" i="16"/>
  <c r="G21" i="16" s="1"/>
  <c r="X20" i="16"/>
  <c r="C20" i="16"/>
  <c r="X19" i="16"/>
  <c r="Z19" i="16" s="1"/>
  <c r="C19" i="16"/>
  <c r="G19" i="16"/>
  <c r="X18" i="16"/>
  <c r="C18" i="16"/>
  <c r="X17" i="16"/>
  <c r="X16" i="16"/>
  <c r="Y16" i="16"/>
  <c r="C16" i="16"/>
  <c r="M16" i="16"/>
  <c r="X15" i="16"/>
  <c r="Y15" i="16"/>
  <c r="C15" i="16"/>
  <c r="H15" i="16"/>
  <c r="X14" i="16"/>
  <c r="Y14" i="16"/>
  <c r="C14" i="16"/>
  <c r="X13" i="16"/>
  <c r="Y13" i="16"/>
  <c r="C13" i="16"/>
  <c r="R13" i="16" s="1"/>
  <c r="B7" i="16"/>
  <c r="X12" i="16"/>
  <c r="Y12" i="16" s="1"/>
  <c r="X11" i="16"/>
  <c r="F10" i="16"/>
  <c r="C10" i="16"/>
  <c r="X39" i="7"/>
  <c r="X38" i="7"/>
  <c r="X37" i="7"/>
  <c r="Y37" i="7" s="1"/>
  <c r="X36" i="7"/>
  <c r="Y36" i="7"/>
  <c r="X35" i="7"/>
  <c r="X34" i="7"/>
  <c r="X33" i="7"/>
  <c r="X32" i="7"/>
  <c r="Y32" i="7"/>
  <c r="X31" i="7"/>
  <c r="Z31" i="7" s="1"/>
  <c r="X30" i="7"/>
  <c r="Z30" i="7" s="1"/>
  <c r="X29" i="7"/>
  <c r="Y29" i="7" s="1"/>
  <c r="X28" i="7"/>
  <c r="X27" i="7"/>
  <c r="Y27" i="7" s="1"/>
  <c r="X26" i="7"/>
  <c r="Z26" i="7"/>
  <c r="X25" i="7"/>
  <c r="X24" i="7"/>
  <c r="X23" i="7"/>
  <c r="X22" i="7"/>
  <c r="Y22" i="7"/>
  <c r="X21" i="7"/>
  <c r="X20" i="7"/>
  <c r="Z20" i="7"/>
  <c r="X19" i="7"/>
  <c r="X18" i="7"/>
  <c r="Y18" i="7" s="1"/>
  <c r="X17" i="7"/>
  <c r="Z17" i="7"/>
  <c r="X16" i="7"/>
  <c r="X15" i="7"/>
  <c r="X14" i="7"/>
  <c r="Y14" i="7"/>
  <c r="X13" i="7"/>
  <c r="X12" i="7"/>
  <c r="Z12" i="7"/>
  <c r="Y12" i="7"/>
  <c r="X11" i="7"/>
  <c r="Z11" i="7" s="1"/>
  <c r="F10" i="7"/>
  <c r="C10" i="7"/>
  <c r="H10" i="2"/>
  <c r="C10" i="6"/>
  <c r="B7" i="6"/>
  <c r="R10" i="6" s="1"/>
  <c r="X39" i="6"/>
  <c r="Z39" i="6" s="1"/>
  <c r="X38" i="6"/>
  <c r="Y38" i="6" s="1"/>
  <c r="X37" i="6"/>
  <c r="Z37" i="6" s="1"/>
  <c r="X36" i="6"/>
  <c r="X35" i="6"/>
  <c r="Y35" i="6" s="1"/>
  <c r="X34" i="6"/>
  <c r="X33" i="6"/>
  <c r="X32" i="6"/>
  <c r="X31" i="6"/>
  <c r="Z31" i="6" s="1"/>
  <c r="X30" i="6"/>
  <c r="Z30" i="6" s="1"/>
  <c r="X29" i="6"/>
  <c r="X28" i="6"/>
  <c r="Z28" i="6"/>
  <c r="X27" i="6"/>
  <c r="Y27" i="6" s="1"/>
  <c r="X26" i="6"/>
  <c r="Z26" i="6"/>
  <c r="X25" i="6"/>
  <c r="Z25" i="6" s="1"/>
  <c r="X24" i="6"/>
  <c r="X23" i="6"/>
  <c r="Z23" i="6"/>
  <c r="X22" i="6"/>
  <c r="Y22" i="6" s="1"/>
  <c r="X21" i="6"/>
  <c r="Y21" i="6" s="1"/>
  <c r="X20" i="6"/>
  <c r="X19" i="6"/>
  <c r="Z19" i="6"/>
  <c r="X18" i="6"/>
  <c r="Z18" i="6" s="1"/>
  <c r="X17" i="6"/>
  <c r="Y17" i="6"/>
  <c r="X16" i="6"/>
  <c r="X15" i="6"/>
  <c r="Y15" i="6" s="1"/>
  <c r="X14" i="6"/>
  <c r="Z14" i="6" s="1"/>
  <c r="X13" i="6"/>
  <c r="Z13" i="6"/>
  <c r="X12" i="6"/>
  <c r="X11" i="6"/>
  <c r="Z11" i="6" s="1"/>
  <c r="F10" i="6"/>
  <c r="Y14" i="10"/>
  <c r="Y33" i="9"/>
  <c r="Y11" i="14"/>
  <c r="Y38" i="14"/>
  <c r="Y34" i="10"/>
  <c r="AA34" i="10" s="1"/>
  <c r="Z23" i="13"/>
  <c r="Z31" i="13"/>
  <c r="Y29" i="12"/>
  <c r="Z37" i="8"/>
  <c r="Z10" i="13"/>
  <c r="AA10" i="13"/>
  <c r="Z10" i="11"/>
  <c r="AA10" i="11" s="1"/>
  <c r="Z24" i="10"/>
  <c r="Y24" i="10"/>
  <c r="Z28" i="10"/>
  <c r="Y28" i="10"/>
  <c r="Y32" i="10"/>
  <c r="Z32" i="10"/>
  <c r="AA32" i="10" s="1"/>
  <c r="Z10" i="9"/>
  <c r="AA10" i="9" s="1"/>
  <c r="Y20" i="8"/>
  <c r="Y24" i="8"/>
  <c r="Z34" i="15"/>
  <c r="Z12" i="10"/>
  <c r="Z39" i="9"/>
  <c r="Y39" i="9"/>
  <c r="Z36" i="14"/>
  <c r="Z24" i="12"/>
  <c r="Y16" i="10"/>
  <c r="Y23" i="9"/>
  <c r="Z18" i="7"/>
  <c r="Y16" i="11"/>
  <c r="AA16" i="11"/>
  <c r="Y22" i="10"/>
  <c r="Z26" i="10"/>
  <c r="Y26" i="10"/>
  <c r="R10" i="2"/>
  <c r="P10" i="2"/>
  <c r="N10" i="2"/>
  <c r="L10" i="2"/>
  <c r="J10" i="2"/>
  <c r="Q10" i="2"/>
  <c r="O10" i="2"/>
  <c r="M10" i="2"/>
  <c r="K10" i="2"/>
  <c r="I10" i="2"/>
  <c r="F10" i="2"/>
  <c r="G10" i="2"/>
  <c r="Z10" i="2"/>
  <c r="Z39" i="2"/>
  <c r="AA39" i="2" s="1"/>
  <c r="Z38" i="2"/>
  <c r="AA38" i="2"/>
  <c r="Z37" i="2"/>
  <c r="Z36" i="2"/>
  <c r="Z35" i="2"/>
  <c r="AB35" i="2"/>
  <c r="Z34" i="2"/>
  <c r="Z33" i="2"/>
  <c r="Z32" i="2"/>
  <c r="Z31" i="2"/>
  <c r="AB31" i="2" s="1"/>
  <c r="Z30" i="2"/>
  <c r="AA30" i="2"/>
  <c r="Z29" i="2"/>
  <c r="Z28" i="2"/>
  <c r="Z27" i="2"/>
  <c r="AB27" i="2"/>
  <c r="Z26" i="2"/>
  <c r="Z25" i="2"/>
  <c r="Z24" i="2"/>
  <c r="Z23" i="2"/>
  <c r="AA23" i="2"/>
  <c r="Z22" i="2"/>
  <c r="AA22" i="2" s="1"/>
  <c r="AC22" i="2" s="1"/>
  <c r="Z21" i="2"/>
  <c r="Z20" i="2"/>
  <c r="Z19" i="2"/>
  <c r="AB19" i="2" s="1"/>
  <c r="Z18" i="2"/>
  <c r="Z17" i="2"/>
  <c r="Z16" i="2"/>
  <c r="Z15" i="2"/>
  <c r="AA15" i="2"/>
  <c r="Z14" i="2"/>
  <c r="AA14" i="2" s="1"/>
  <c r="AC14" i="2" s="1"/>
  <c r="Z13" i="2"/>
  <c r="Z12" i="2"/>
  <c r="Z11" i="2"/>
  <c r="AA11" i="2" s="1"/>
  <c r="B7" i="8"/>
  <c r="B7" i="9"/>
  <c r="B7" i="10"/>
  <c r="B7" i="11"/>
  <c r="Q44" i="11" s="1"/>
  <c r="B7" i="12"/>
  <c r="Q15" i="15"/>
  <c r="Q22" i="16"/>
  <c r="B17" i="1"/>
  <c r="B7" i="1"/>
  <c r="B8" i="1"/>
  <c r="B9" i="1"/>
  <c r="B10" i="1"/>
  <c r="B11" i="1"/>
  <c r="B6" i="1"/>
  <c r="P3" i="18"/>
  <c r="P17" i="18"/>
  <c r="P5" i="18"/>
  <c r="P16" i="18"/>
  <c r="P28" i="18"/>
  <c r="P43" i="1" s="1"/>
  <c r="G41" i="6"/>
  <c r="H45" i="6"/>
  <c r="H40" i="6"/>
  <c r="G45" i="6"/>
  <c r="H44" i="6"/>
  <c r="H41" i="6"/>
  <c r="G40" i="6"/>
  <c r="G39" i="6"/>
  <c r="G31" i="6"/>
  <c r="H15" i="6"/>
  <c r="G14" i="6"/>
  <c r="G18" i="6"/>
  <c r="H33" i="6"/>
  <c r="G21" i="6"/>
  <c r="G15" i="6"/>
  <c r="H30" i="6"/>
  <c r="H14" i="6"/>
  <c r="H39" i="6"/>
  <c r="H31" i="6"/>
  <c r="G30" i="6"/>
  <c r="H24" i="6"/>
  <c r="G16" i="6"/>
  <c r="H12" i="6"/>
  <c r="H21" i="6"/>
  <c r="G36" i="6"/>
  <c r="G12" i="6"/>
  <c r="G33" i="6"/>
  <c r="H36" i="6"/>
  <c r="G24" i="6"/>
  <c r="H16" i="6"/>
  <c r="G27" i="6"/>
  <c r="H19" i="6"/>
  <c r="G19" i="6"/>
  <c r="H44" i="13"/>
  <c r="G40" i="13"/>
  <c r="H41" i="13"/>
  <c r="H14" i="13"/>
  <c r="G20" i="13"/>
  <c r="G24" i="13"/>
  <c r="H16" i="13"/>
  <c r="H21" i="13"/>
  <c r="H15" i="13"/>
  <c r="G15" i="13"/>
  <c r="H33" i="13"/>
  <c r="H31" i="13"/>
  <c r="H44" i="9"/>
  <c r="G20" i="9"/>
  <c r="G15" i="9"/>
  <c r="H19" i="9"/>
  <c r="G21" i="9"/>
  <c r="P44" i="6"/>
  <c r="P41" i="6"/>
  <c r="P45" i="6"/>
  <c r="O40" i="6"/>
  <c r="P40" i="6"/>
  <c r="O41" i="6"/>
  <c r="O45" i="6"/>
  <c r="P39" i="6"/>
  <c r="P30" i="6"/>
  <c r="P31" i="6"/>
  <c r="O30" i="6"/>
  <c r="P14" i="6"/>
  <c r="O31" i="6"/>
  <c r="P15" i="6"/>
  <c r="O18" i="6"/>
  <c r="O21" i="6"/>
  <c r="P36" i="6"/>
  <c r="P16" i="6"/>
  <c r="O33" i="6"/>
  <c r="P24" i="6"/>
  <c r="P12" i="6"/>
  <c r="P21" i="6"/>
  <c r="O24" i="6"/>
  <c r="P33" i="6"/>
  <c r="O37" i="6"/>
  <c r="O16" i="6"/>
  <c r="O12" i="6"/>
  <c r="P19" i="6"/>
  <c r="P27" i="6"/>
  <c r="R43" i="16"/>
  <c r="J37" i="16"/>
  <c r="I22" i="16"/>
  <c r="L44" i="15"/>
  <c r="K45" i="15"/>
  <c r="K19" i="15"/>
  <c r="L27" i="15"/>
  <c r="K31" i="15"/>
  <c r="L19" i="15"/>
  <c r="K16" i="15"/>
  <c r="L32" i="15"/>
  <c r="L36" i="15"/>
  <c r="N41" i="14"/>
  <c r="M41" i="14"/>
  <c r="M45" i="14"/>
  <c r="N20" i="14"/>
  <c r="M16" i="14"/>
  <c r="N24" i="14"/>
  <c r="M21" i="14"/>
  <c r="M19" i="14"/>
  <c r="M33" i="14"/>
  <c r="M35" i="14"/>
  <c r="N19" i="14"/>
  <c r="O40" i="13"/>
  <c r="P41" i="13"/>
  <c r="P44" i="13"/>
  <c r="O41" i="13"/>
  <c r="O16" i="13"/>
  <c r="P16" i="13"/>
  <c r="P36" i="13"/>
  <c r="P15" i="13"/>
  <c r="O21" i="13"/>
  <c r="P31" i="13"/>
  <c r="O15" i="13"/>
  <c r="R36" i="12"/>
  <c r="J40" i="12"/>
  <c r="I40" i="12"/>
  <c r="I45" i="12"/>
  <c r="J41" i="12"/>
  <c r="I41" i="12"/>
  <c r="I15" i="12"/>
  <c r="I33" i="12"/>
  <c r="J19" i="12"/>
  <c r="I21" i="12"/>
  <c r="J15" i="12"/>
  <c r="J31" i="12"/>
  <c r="J20" i="12"/>
  <c r="I20" i="12"/>
  <c r="K44" i="11"/>
  <c r="L45" i="11"/>
  <c r="N40" i="10"/>
  <c r="M45" i="10"/>
  <c r="M41" i="10"/>
  <c r="M16" i="10"/>
  <c r="M24" i="10"/>
  <c r="N18" i="10"/>
  <c r="M32" i="10"/>
  <c r="M18" i="10"/>
  <c r="M20" i="10"/>
  <c r="N32" i="10"/>
  <c r="N34" i="10"/>
  <c r="M34" i="10"/>
  <c r="N15" i="10"/>
  <c r="M35" i="10"/>
  <c r="P45" i="9"/>
  <c r="O45" i="9"/>
  <c r="P16" i="9"/>
  <c r="O16" i="9"/>
  <c r="P24" i="9"/>
  <c r="O19" i="9"/>
  <c r="P21" i="9"/>
  <c r="O21" i="9"/>
  <c r="Q31" i="8"/>
  <c r="R31" i="8"/>
  <c r="R14" i="8"/>
  <c r="R24" i="8"/>
  <c r="R36" i="8"/>
  <c r="J41" i="8"/>
  <c r="J45" i="8"/>
  <c r="J44" i="8"/>
  <c r="I45" i="8"/>
  <c r="J40" i="8"/>
  <c r="I44" i="8"/>
  <c r="I31" i="8"/>
  <c r="J39" i="8"/>
  <c r="I39" i="8"/>
  <c r="J15" i="8"/>
  <c r="J21" i="8"/>
  <c r="I15" i="8"/>
  <c r="J31" i="8"/>
  <c r="I14" i="8"/>
  <c r="J24" i="8"/>
  <c r="I24" i="8"/>
  <c r="J14" i="8"/>
  <c r="J16" i="8"/>
  <c r="J20" i="8"/>
  <c r="I36" i="8"/>
  <c r="D2" i="18"/>
  <c r="D16" i="18"/>
  <c r="D20" i="18"/>
  <c r="D4" i="18"/>
  <c r="D12" i="18"/>
  <c r="D23" i="18"/>
  <c r="L31" i="18"/>
  <c r="L46" i="1" s="1"/>
  <c r="L16" i="18"/>
  <c r="L13" i="18"/>
  <c r="L11" i="18"/>
  <c r="L10" i="18"/>
  <c r="L5" i="18"/>
  <c r="L36" i="18"/>
  <c r="L51" i="1" s="1"/>
  <c r="E6" i="18"/>
  <c r="E5" i="18"/>
  <c r="E12" i="18"/>
  <c r="E3" i="18"/>
  <c r="E22" i="18"/>
  <c r="E16" i="18"/>
  <c r="E26" i="18"/>
  <c r="F41" i="1" s="1"/>
  <c r="O13" i="18"/>
  <c r="O11" i="18"/>
  <c r="O5" i="18"/>
  <c r="O32" i="18"/>
  <c r="O47" i="1" s="1"/>
  <c r="O16" i="18"/>
  <c r="O26" i="18"/>
  <c r="O41" i="1" s="1"/>
  <c r="H4" i="18"/>
  <c r="H2" i="18"/>
  <c r="H5" i="18"/>
  <c r="H36" i="18"/>
  <c r="I51" i="1" s="1"/>
  <c r="H34" i="18"/>
  <c r="I49" i="1" s="1"/>
  <c r="H16" i="18"/>
  <c r="I31" i="1" s="1"/>
  <c r="H40" i="16"/>
  <c r="H45" i="16"/>
  <c r="G40" i="16"/>
  <c r="H19" i="16"/>
  <c r="G20" i="16"/>
  <c r="H20" i="16"/>
  <c r="G22" i="16"/>
  <c r="H22" i="16"/>
  <c r="G32" i="16"/>
  <c r="H44" i="12"/>
  <c r="H40" i="12"/>
  <c r="G44" i="12"/>
  <c r="H45" i="12"/>
  <c r="G45" i="12"/>
  <c r="G41" i="12"/>
  <c r="H41" i="12"/>
  <c r="G40" i="12"/>
  <c r="G19" i="12"/>
  <c r="G33" i="12"/>
  <c r="H15" i="12"/>
  <c r="G31" i="12"/>
  <c r="H33" i="12"/>
  <c r="G15" i="12"/>
  <c r="H27" i="12"/>
  <c r="H35" i="12"/>
  <c r="H19" i="12"/>
  <c r="G21" i="12"/>
  <c r="H21" i="12"/>
  <c r="G27" i="12"/>
  <c r="G35" i="12"/>
  <c r="G14" i="12"/>
  <c r="H16" i="12"/>
  <c r="H24" i="12"/>
  <c r="G36" i="12"/>
  <c r="G16" i="12"/>
  <c r="G24" i="12"/>
  <c r="H14" i="12"/>
  <c r="G20" i="12"/>
  <c r="H20" i="12"/>
  <c r="G32" i="12"/>
  <c r="H36" i="12"/>
  <c r="H44" i="8"/>
  <c r="G41" i="8"/>
  <c r="H40" i="8"/>
  <c r="G44" i="8"/>
  <c r="G45" i="8"/>
  <c r="H41" i="8"/>
  <c r="H45" i="8"/>
  <c r="G40" i="8"/>
  <c r="H15" i="8"/>
  <c r="H21" i="8"/>
  <c r="G33" i="8"/>
  <c r="G15" i="8"/>
  <c r="H19" i="8"/>
  <c r="G21" i="8"/>
  <c r="H39" i="8"/>
  <c r="H31" i="8"/>
  <c r="G19" i="8"/>
  <c r="G31" i="8"/>
  <c r="G39" i="8"/>
  <c r="G14" i="8"/>
  <c r="H20" i="8"/>
  <c r="G24" i="8"/>
  <c r="G36" i="8"/>
  <c r="H14" i="8"/>
  <c r="G20" i="8"/>
  <c r="H16" i="8"/>
  <c r="H24" i="8"/>
  <c r="H36" i="8"/>
  <c r="G16" i="8"/>
  <c r="M44" i="6"/>
  <c r="M45" i="6"/>
  <c r="N44" i="6"/>
  <c r="M40" i="6"/>
  <c r="M41" i="6"/>
  <c r="N41" i="6"/>
  <c r="N45" i="6"/>
  <c r="N40" i="6"/>
  <c r="M18" i="6"/>
  <c r="M14" i="6"/>
  <c r="N15" i="6"/>
  <c r="M33" i="6"/>
  <c r="M39" i="6"/>
  <c r="N39" i="6"/>
  <c r="N31" i="6"/>
  <c r="M31" i="6"/>
  <c r="M15" i="6"/>
  <c r="N30" i="6"/>
  <c r="N14" i="6"/>
  <c r="N18" i="6"/>
  <c r="M21" i="6"/>
  <c r="N16" i="6"/>
  <c r="N21" i="6"/>
  <c r="M37" i="6"/>
  <c r="M36" i="6"/>
  <c r="N12" i="6"/>
  <c r="N36" i="6"/>
  <c r="N32" i="6"/>
  <c r="M24" i="6"/>
  <c r="N33" i="6"/>
  <c r="N37" i="6"/>
  <c r="M32" i="6"/>
  <c r="N24" i="6"/>
  <c r="M16" i="6"/>
  <c r="M12" i="6"/>
  <c r="N27" i="6"/>
  <c r="N19" i="6"/>
  <c r="M27" i="6"/>
  <c r="M19" i="6"/>
  <c r="P40" i="16"/>
  <c r="P41" i="16"/>
  <c r="O44" i="16"/>
  <c r="O40" i="16"/>
  <c r="O41" i="16"/>
  <c r="P44" i="16"/>
  <c r="P21" i="16"/>
  <c r="O31" i="16"/>
  <c r="P20" i="16"/>
  <c r="P22" i="16"/>
  <c r="O22" i="16"/>
  <c r="O20" i="16"/>
  <c r="P18" i="16"/>
  <c r="R41" i="15"/>
  <c r="I40" i="15"/>
  <c r="J44" i="15"/>
  <c r="I44" i="15"/>
  <c r="J41" i="15"/>
  <c r="J40" i="15"/>
  <c r="J45" i="15"/>
  <c r="I45" i="15"/>
  <c r="I41" i="15"/>
  <c r="J19" i="15"/>
  <c r="I21" i="15"/>
  <c r="I31" i="15"/>
  <c r="J21" i="15"/>
  <c r="I15" i="15"/>
  <c r="J31" i="15"/>
  <c r="I33" i="15"/>
  <c r="J15" i="15"/>
  <c r="I19" i="15"/>
  <c r="J14" i="15"/>
  <c r="J16" i="15"/>
  <c r="J24" i="15"/>
  <c r="I14" i="15"/>
  <c r="I16" i="15"/>
  <c r="J20" i="15"/>
  <c r="I24" i="15"/>
  <c r="J36" i="15"/>
  <c r="I36" i="15"/>
  <c r="I20" i="15"/>
  <c r="K41" i="14"/>
  <c r="L40" i="14"/>
  <c r="K40" i="14"/>
  <c r="L41" i="14"/>
  <c r="K44" i="14"/>
  <c r="L45" i="14"/>
  <c r="K45" i="14"/>
  <c r="L44" i="14"/>
  <c r="K14" i="14"/>
  <c r="L16" i="14"/>
  <c r="K20" i="14"/>
  <c r="K16" i="14"/>
  <c r="L36" i="14"/>
  <c r="L20" i="14"/>
  <c r="K24" i="14"/>
  <c r="L14" i="14"/>
  <c r="L15" i="14"/>
  <c r="L19" i="14"/>
  <c r="K31" i="14"/>
  <c r="K15" i="14"/>
  <c r="K19" i="14"/>
  <c r="K27" i="14"/>
  <c r="K21" i="14"/>
  <c r="L31" i="14"/>
  <c r="L21" i="14"/>
  <c r="L33" i="14"/>
  <c r="K33" i="14"/>
  <c r="L35" i="14"/>
  <c r="K35" i="14"/>
  <c r="N40" i="13"/>
  <c r="N44" i="13"/>
  <c r="M40" i="13"/>
  <c r="M41" i="13"/>
  <c r="M44" i="13"/>
  <c r="N45" i="13"/>
  <c r="N41" i="13"/>
  <c r="M45" i="13"/>
  <c r="N14" i="13"/>
  <c r="N16" i="13"/>
  <c r="M18" i="13"/>
  <c r="N20" i="13"/>
  <c r="M24" i="13"/>
  <c r="N36" i="13"/>
  <c r="M14" i="13"/>
  <c r="M16" i="13"/>
  <c r="M20" i="13"/>
  <c r="M36" i="13"/>
  <c r="N32" i="13"/>
  <c r="N24" i="13"/>
  <c r="M15" i="13"/>
  <c r="M21" i="13"/>
  <c r="N15" i="13"/>
  <c r="M19" i="13"/>
  <c r="N31" i="13"/>
  <c r="M33" i="13"/>
  <c r="N19" i="13"/>
  <c r="N21" i="13"/>
  <c r="O40" i="12"/>
  <c r="P45" i="12"/>
  <c r="O45" i="12"/>
  <c r="P44" i="12"/>
  <c r="P40" i="12"/>
  <c r="O44" i="12"/>
  <c r="P41" i="12"/>
  <c r="O41" i="12"/>
  <c r="O15" i="12"/>
  <c r="P19" i="12"/>
  <c r="O21" i="12"/>
  <c r="P35" i="12"/>
  <c r="O19" i="12"/>
  <c r="P21" i="12"/>
  <c r="O33" i="12"/>
  <c r="O35" i="12"/>
  <c r="P15" i="12"/>
  <c r="P31" i="12"/>
  <c r="O31" i="12"/>
  <c r="P33" i="12"/>
  <c r="P16" i="12"/>
  <c r="O16" i="12"/>
  <c r="P14" i="12"/>
  <c r="P20" i="12"/>
  <c r="O14" i="12"/>
  <c r="P24" i="12"/>
  <c r="P36" i="12"/>
  <c r="O24" i="12"/>
  <c r="R40" i="11"/>
  <c r="R34" i="11"/>
  <c r="Q16" i="11"/>
  <c r="Q14" i="11"/>
  <c r="J44" i="11"/>
  <c r="J41" i="11"/>
  <c r="J43" i="11"/>
  <c r="I44" i="11"/>
  <c r="I40" i="11"/>
  <c r="I41" i="11"/>
  <c r="I19" i="11"/>
  <c r="J31" i="11"/>
  <c r="I31" i="11"/>
  <c r="J37" i="11"/>
  <c r="J33" i="11"/>
  <c r="I37" i="11"/>
  <c r="I14" i="11"/>
  <c r="I16" i="11"/>
  <c r="J24" i="11"/>
  <c r="J26" i="11"/>
  <c r="I34" i="11"/>
  <c r="J18" i="11"/>
  <c r="J20" i="11"/>
  <c r="J22" i="11"/>
  <c r="J36" i="11"/>
  <c r="J16" i="11"/>
  <c r="I18" i="11"/>
  <c r="I32" i="11"/>
  <c r="K45" i="10"/>
  <c r="L41" i="10"/>
  <c r="L45" i="10"/>
  <c r="K41" i="10"/>
  <c r="L16" i="10"/>
  <c r="K20" i="10"/>
  <c r="L20" i="10"/>
  <c r="L28" i="10"/>
  <c r="K16" i="10"/>
  <c r="L24" i="10"/>
  <c r="K28" i="10"/>
  <c r="L32" i="10"/>
  <c r="L34" i="10"/>
  <c r="K36" i="10"/>
  <c r="K24" i="10"/>
  <c r="K32" i="10"/>
  <c r="K34" i="10"/>
  <c r="K18" i="10"/>
  <c r="L18" i="10"/>
  <c r="K15" i="10"/>
  <c r="L13" i="10"/>
  <c r="K23" i="10"/>
  <c r="L23" i="10"/>
  <c r="K35" i="10"/>
  <c r="M45" i="9"/>
  <c r="N44" i="9"/>
  <c r="N45" i="9"/>
  <c r="M44" i="9"/>
  <c r="M40" i="9"/>
  <c r="N43" i="9"/>
  <c r="M43" i="9"/>
  <c r="N14" i="9"/>
  <c r="M14" i="9"/>
  <c r="M16" i="9"/>
  <c r="M20" i="9"/>
  <c r="M12" i="9"/>
  <c r="N18" i="9"/>
  <c r="N12" i="9"/>
  <c r="M18" i="9"/>
  <c r="M24" i="9"/>
  <c r="M19" i="9"/>
  <c r="M21" i="9"/>
  <c r="N33" i="9"/>
  <c r="N15" i="9"/>
  <c r="N37" i="9"/>
  <c r="M15" i="9"/>
  <c r="N19" i="9"/>
  <c r="N21" i="9"/>
  <c r="M37" i="9"/>
  <c r="P41" i="8"/>
  <c r="P40" i="8"/>
  <c r="O44" i="8"/>
  <c r="P45" i="8"/>
  <c r="O45" i="8"/>
  <c r="O41" i="8"/>
  <c r="P43" i="8"/>
  <c r="P44" i="8"/>
  <c r="O40" i="8"/>
  <c r="O19" i="8"/>
  <c r="O27" i="8"/>
  <c r="O39" i="8"/>
  <c r="P31" i="8"/>
  <c r="P33" i="8"/>
  <c r="P15" i="8"/>
  <c r="P21" i="8"/>
  <c r="O31" i="8"/>
  <c r="O33" i="8"/>
  <c r="P39" i="8"/>
  <c r="O15" i="8"/>
  <c r="P19" i="8"/>
  <c r="O21" i="8"/>
  <c r="O20" i="8"/>
  <c r="P36" i="8"/>
  <c r="O14" i="8"/>
  <c r="P16" i="8"/>
  <c r="O18" i="8"/>
  <c r="O24" i="8"/>
  <c r="P24" i="8"/>
  <c r="O36" i="8"/>
  <c r="O16" i="8"/>
  <c r="P14" i="8"/>
  <c r="P20" i="8"/>
  <c r="F16" i="18"/>
  <c r="F15" i="18"/>
  <c r="F11" i="18"/>
  <c r="F8" i="18"/>
  <c r="F4" i="18"/>
  <c r="F6" i="18"/>
  <c r="F5" i="18"/>
  <c r="F36" i="18"/>
  <c r="G51" i="1" s="1"/>
  <c r="F31" i="18"/>
  <c r="G46" i="1" s="1"/>
  <c r="F13" i="18"/>
  <c r="F18" i="18"/>
  <c r="G27" i="18"/>
  <c r="H42" i="1" s="1"/>
  <c r="G5" i="18"/>
  <c r="G34" i="18"/>
  <c r="H49" i="1" s="1"/>
  <c r="K49" i="1" s="1"/>
  <c r="G35" i="18"/>
  <c r="G3" i="18"/>
  <c r="G30" i="18"/>
  <c r="H45" i="1" s="1"/>
  <c r="G8" i="18"/>
  <c r="G4" i="18"/>
  <c r="G16" i="18"/>
  <c r="H41" i="15"/>
  <c r="H44" i="15"/>
  <c r="H45" i="15"/>
  <c r="G44" i="15"/>
  <c r="H40" i="15"/>
  <c r="G45" i="15"/>
  <c r="G41" i="15"/>
  <c r="G40" i="15"/>
  <c r="H15" i="15"/>
  <c r="H33" i="15"/>
  <c r="G37" i="15"/>
  <c r="H21" i="15"/>
  <c r="G15" i="15"/>
  <c r="H19" i="15"/>
  <c r="G21" i="15"/>
  <c r="G19" i="15"/>
  <c r="G31" i="15"/>
  <c r="H31" i="15"/>
  <c r="G33" i="15"/>
  <c r="G18" i="15"/>
  <c r="H16" i="15"/>
  <c r="G36" i="15"/>
  <c r="H14" i="15"/>
  <c r="G14" i="15"/>
  <c r="G16" i="15"/>
  <c r="H20" i="15"/>
  <c r="H24" i="15"/>
  <c r="G24" i="15"/>
  <c r="H32" i="15"/>
  <c r="H36" i="15"/>
  <c r="G20" i="15"/>
  <c r="H45" i="11"/>
  <c r="H43" i="11"/>
  <c r="H44" i="11"/>
  <c r="H41" i="11"/>
  <c r="G44" i="11"/>
  <c r="G41" i="11"/>
  <c r="H31" i="11"/>
  <c r="G19" i="11"/>
  <c r="G31" i="11"/>
  <c r="G37" i="11"/>
  <c r="H37" i="11"/>
  <c r="G33" i="11"/>
  <c r="G16" i="11"/>
  <c r="G18" i="11"/>
  <c r="G20" i="11"/>
  <c r="G32" i="11"/>
  <c r="H14" i="11"/>
  <c r="G36" i="11"/>
  <c r="G14" i="11"/>
  <c r="H28" i="11"/>
  <c r="H16" i="11"/>
  <c r="H18" i="11"/>
  <c r="H20" i="11"/>
  <c r="G22" i="11"/>
  <c r="H22" i="11"/>
  <c r="G26" i="11"/>
  <c r="H32" i="11"/>
  <c r="G34" i="11"/>
  <c r="H34" i="11"/>
  <c r="H36" i="11"/>
  <c r="H41" i="7"/>
  <c r="H45" i="7"/>
  <c r="H40" i="7"/>
  <c r="G41" i="7"/>
  <c r="H44" i="7"/>
  <c r="G45" i="7"/>
  <c r="G44" i="7"/>
  <c r="G40" i="7"/>
  <c r="G36" i="7"/>
  <c r="H35" i="7"/>
  <c r="G15" i="7"/>
  <c r="H33" i="7"/>
  <c r="G20" i="7"/>
  <c r="H20" i="7"/>
  <c r="H16" i="7"/>
  <c r="G16" i="7"/>
  <c r="G31" i="7"/>
  <c r="H31" i="7"/>
  <c r="H19" i="7"/>
  <c r="H14" i="7"/>
  <c r="G33" i="7"/>
  <c r="G21" i="7"/>
  <c r="H21" i="7"/>
  <c r="G24" i="7"/>
  <c r="G35" i="7"/>
  <c r="H18" i="7"/>
  <c r="G14" i="7"/>
  <c r="H24" i="7"/>
  <c r="G19" i="7"/>
  <c r="H15" i="7"/>
  <c r="H36" i="7"/>
  <c r="K44" i="6"/>
  <c r="L41" i="6"/>
  <c r="L45" i="6"/>
  <c r="K40" i="6"/>
  <c r="K45" i="6"/>
  <c r="L40" i="6"/>
  <c r="L44" i="6"/>
  <c r="K41" i="6"/>
  <c r="L31" i="6"/>
  <c r="K15" i="6"/>
  <c r="K30" i="6"/>
  <c r="K39" i="6"/>
  <c r="L39" i="6"/>
  <c r="K31" i="6"/>
  <c r="L18" i="6"/>
  <c r="L14" i="6"/>
  <c r="L21" i="6"/>
  <c r="K18" i="6"/>
  <c r="K14" i="6"/>
  <c r="L15" i="6"/>
  <c r="L30" i="6"/>
  <c r="K33" i="6"/>
  <c r="K37" i="6"/>
  <c r="L24" i="6"/>
  <c r="L12" i="6"/>
  <c r="L36" i="6"/>
  <c r="K32" i="6"/>
  <c r="K24" i="6"/>
  <c r="L16" i="6"/>
  <c r="K16" i="6"/>
  <c r="L33" i="6"/>
  <c r="L37" i="6"/>
  <c r="K36" i="6"/>
  <c r="K12" i="6"/>
  <c r="K21" i="6"/>
  <c r="L32" i="6"/>
  <c r="K19" i="6"/>
  <c r="K27" i="6"/>
  <c r="L27" i="6"/>
  <c r="L19" i="6"/>
  <c r="N40" i="16"/>
  <c r="N41" i="16"/>
  <c r="M43" i="16"/>
  <c r="M44" i="16"/>
  <c r="N45" i="16"/>
  <c r="M45" i="16"/>
  <c r="N43" i="16"/>
  <c r="N44" i="16"/>
  <c r="M40" i="16"/>
  <c r="M41" i="16"/>
  <c r="N15" i="16"/>
  <c r="M21" i="16"/>
  <c r="N31" i="16"/>
  <c r="N33" i="16"/>
  <c r="N21" i="16"/>
  <c r="M31" i="16"/>
  <c r="M37" i="16"/>
  <c r="N19" i="16"/>
  <c r="M35" i="16"/>
  <c r="M18" i="16"/>
  <c r="N22" i="16"/>
  <c r="N20" i="16"/>
  <c r="M22" i="16"/>
  <c r="M14" i="16"/>
  <c r="N18" i="16"/>
  <c r="M20" i="16"/>
  <c r="P44" i="15"/>
  <c r="O45" i="15"/>
  <c r="O41" i="15"/>
  <c r="O44" i="15"/>
  <c r="P40" i="15"/>
  <c r="P45" i="15"/>
  <c r="P41" i="15"/>
  <c r="O40" i="15"/>
  <c r="P19" i="15"/>
  <c r="O21" i="15"/>
  <c r="O31" i="15"/>
  <c r="P15" i="15"/>
  <c r="O19" i="15"/>
  <c r="P33" i="15"/>
  <c r="P21" i="15"/>
  <c r="P31" i="15"/>
  <c r="O33" i="15"/>
  <c r="P14" i="15"/>
  <c r="P16" i="15"/>
  <c r="O16" i="15"/>
  <c r="P24" i="15"/>
  <c r="P36" i="15"/>
  <c r="O36" i="15"/>
  <c r="O14" i="15"/>
  <c r="P20" i="15"/>
  <c r="O24" i="15"/>
  <c r="R45" i="14"/>
  <c r="R44" i="14"/>
  <c r="Q40" i="14"/>
  <c r="Q41" i="14"/>
  <c r="Q14" i="14"/>
  <c r="Q24" i="14"/>
  <c r="Q36" i="14"/>
  <c r="R14" i="14"/>
  <c r="R20" i="14"/>
  <c r="R32" i="14"/>
  <c r="R16" i="14"/>
  <c r="Q16" i="14"/>
  <c r="R24" i="14"/>
  <c r="R19" i="14"/>
  <c r="Q21" i="14"/>
  <c r="Q31" i="14"/>
  <c r="R37" i="14"/>
  <c r="Q27" i="14"/>
  <c r="R33" i="14"/>
  <c r="R15" i="14"/>
  <c r="Q19" i="14"/>
  <c r="R21" i="14"/>
  <c r="R31" i="14"/>
  <c r="Q33" i="14"/>
  <c r="J41" i="14"/>
  <c r="J45" i="14"/>
  <c r="I44" i="14"/>
  <c r="I41" i="14"/>
  <c r="J40" i="14"/>
  <c r="I40" i="14"/>
  <c r="J44" i="14"/>
  <c r="I45" i="14"/>
  <c r="J20" i="14"/>
  <c r="J24" i="14"/>
  <c r="J14" i="14"/>
  <c r="J16" i="14"/>
  <c r="I20" i="14"/>
  <c r="J36" i="14"/>
  <c r="I14" i="14"/>
  <c r="I24" i="14"/>
  <c r="I36" i="14"/>
  <c r="I15" i="14"/>
  <c r="J21" i="14"/>
  <c r="J33" i="14"/>
  <c r="J35" i="14"/>
  <c r="J19" i="14"/>
  <c r="I21" i="14"/>
  <c r="J31" i="14"/>
  <c r="I31" i="14"/>
  <c r="I33" i="14"/>
  <c r="I35" i="14"/>
  <c r="J15" i="14"/>
  <c r="I19" i="14"/>
  <c r="L40" i="13"/>
  <c r="L41" i="13"/>
  <c r="K44" i="13"/>
  <c r="L45" i="13"/>
  <c r="K41" i="13"/>
  <c r="K45" i="13"/>
  <c r="L44" i="13"/>
  <c r="K40" i="13"/>
  <c r="L20" i="13"/>
  <c r="K16" i="13"/>
  <c r="K20" i="13"/>
  <c r="L32" i="13"/>
  <c r="L14" i="13"/>
  <c r="L24" i="13"/>
  <c r="L16" i="13"/>
  <c r="L18" i="13"/>
  <c r="K24" i="13"/>
  <c r="L36" i="13"/>
  <c r="K14" i="13"/>
  <c r="K36" i="13"/>
  <c r="K15" i="13"/>
  <c r="L21" i="13"/>
  <c r="L31" i="13"/>
  <c r="K33" i="13"/>
  <c r="L37" i="13"/>
  <c r="K31" i="13"/>
  <c r="L19" i="13"/>
  <c r="K21" i="13"/>
  <c r="L27" i="13"/>
  <c r="L15" i="13"/>
  <c r="K19" i="13"/>
  <c r="L33" i="13"/>
  <c r="M40" i="12"/>
  <c r="N44" i="12"/>
  <c r="M44" i="12"/>
  <c r="N40" i="12"/>
  <c r="N45" i="12"/>
  <c r="M45" i="12"/>
  <c r="M41" i="12"/>
  <c r="N41" i="12"/>
  <c r="N15" i="12"/>
  <c r="M19" i="12"/>
  <c r="N31" i="12"/>
  <c r="N33" i="12"/>
  <c r="M15" i="12"/>
  <c r="N21" i="12"/>
  <c r="N27" i="12"/>
  <c r="M31" i="12"/>
  <c r="M33" i="12"/>
  <c r="N19" i="12"/>
  <c r="M21" i="12"/>
  <c r="M27" i="12"/>
  <c r="M35" i="12"/>
  <c r="N35" i="12"/>
  <c r="M37" i="12"/>
  <c r="N16" i="12"/>
  <c r="M24" i="12"/>
  <c r="N14" i="12"/>
  <c r="M16" i="12"/>
  <c r="N20" i="12"/>
  <c r="M14" i="12"/>
  <c r="M20" i="12"/>
  <c r="N24" i="12"/>
  <c r="N36" i="12"/>
  <c r="M36" i="12"/>
  <c r="P44" i="11"/>
  <c r="O45" i="11"/>
  <c r="P41" i="11"/>
  <c r="P43" i="11"/>
  <c r="O44" i="11"/>
  <c r="O41" i="11"/>
  <c r="P45" i="11"/>
  <c r="O43" i="11"/>
  <c r="O19" i="11"/>
  <c r="O31" i="11"/>
  <c r="O33" i="11"/>
  <c r="P37" i="11"/>
  <c r="P13" i="11"/>
  <c r="O13" i="11"/>
  <c r="O15" i="11"/>
  <c r="P19" i="11"/>
  <c r="P27" i="11"/>
  <c r="P31" i="11"/>
  <c r="O37" i="11"/>
  <c r="P14" i="11"/>
  <c r="P28" i="11"/>
  <c r="P18" i="11"/>
  <c r="O20" i="11"/>
  <c r="P22" i="11"/>
  <c r="O26" i="11"/>
  <c r="P32" i="11"/>
  <c r="P34" i="11"/>
  <c r="P36" i="11"/>
  <c r="P16" i="11"/>
  <c r="O18" i="11"/>
  <c r="P20" i="11"/>
  <c r="O22" i="11"/>
  <c r="P26" i="11"/>
  <c r="O32" i="11"/>
  <c r="O34" i="11"/>
  <c r="O36" i="11"/>
  <c r="O14" i="11"/>
  <c r="O16" i="11"/>
  <c r="O28" i="11"/>
  <c r="Q44" i="10"/>
  <c r="Q45" i="10"/>
  <c r="R41" i="10"/>
  <c r="Q41" i="10"/>
  <c r="R40" i="10"/>
  <c r="R45" i="10"/>
  <c r="Q18" i="10"/>
  <c r="R32" i="10"/>
  <c r="Q24" i="10"/>
  <c r="Q34" i="10"/>
  <c r="Q16" i="10"/>
  <c r="R20" i="10"/>
  <c r="R24" i="10"/>
  <c r="Q28" i="10"/>
  <c r="Q32" i="10"/>
  <c r="R16" i="10"/>
  <c r="R18" i="10"/>
  <c r="Q20" i="10"/>
  <c r="R28" i="10"/>
  <c r="R34" i="10"/>
  <c r="R36" i="10"/>
  <c r="Q15" i="10"/>
  <c r="R13" i="10"/>
  <c r="R15" i="10"/>
  <c r="R31" i="10"/>
  <c r="Q33" i="10"/>
  <c r="R23" i="10"/>
  <c r="R27" i="10"/>
  <c r="Q13" i="10"/>
  <c r="Q23" i="10"/>
  <c r="R29" i="10"/>
  <c r="Q31" i="10"/>
  <c r="Q35" i="10"/>
  <c r="Q29" i="10"/>
  <c r="R33" i="10"/>
  <c r="R35" i="10"/>
  <c r="I41" i="10"/>
  <c r="J40" i="10"/>
  <c r="J44" i="10"/>
  <c r="J45" i="10"/>
  <c r="J41" i="10"/>
  <c r="I45" i="10"/>
  <c r="J18" i="10"/>
  <c r="J20" i="10"/>
  <c r="I32" i="10"/>
  <c r="I34" i="10"/>
  <c r="J16" i="10"/>
  <c r="I18" i="10"/>
  <c r="I20" i="10"/>
  <c r="J28" i="10"/>
  <c r="J34" i="10"/>
  <c r="I36" i="10"/>
  <c r="I14" i="10"/>
  <c r="J36" i="10"/>
  <c r="I24" i="10"/>
  <c r="J24" i="10"/>
  <c r="I28" i="10"/>
  <c r="J32" i="10"/>
  <c r="J19" i="10"/>
  <c r="I15" i="10"/>
  <c r="J15" i="10"/>
  <c r="I23" i="10"/>
  <c r="J29" i="10"/>
  <c r="I35" i="10"/>
  <c r="I13" i="10"/>
  <c r="I29" i="10"/>
  <c r="J35" i="10"/>
  <c r="J13" i="10"/>
  <c r="J21" i="10"/>
  <c r="J23" i="10"/>
  <c r="K40" i="9"/>
  <c r="L43" i="9"/>
  <c r="L45" i="9"/>
  <c r="L41" i="9"/>
  <c r="K44" i="9"/>
  <c r="L44" i="9"/>
  <c r="K45" i="9"/>
  <c r="L40" i="9"/>
  <c r="K41" i="9"/>
  <c r="L18" i="9"/>
  <c r="K18" i="9"/>
  <c r="K24" i="9"/>
  <c r="L12" i="9"/>
  <c r="K16" i="9"/>
  <c r="K12" i="9"/>
  <c r="L14" i="9"/>
  <c r="L20" i="9"/>
  <c r="L24" i="9"/>
  <c r="K36" i="9"/>
  <c r="L36" i="9"/>
  <c r="K14" i="9"/>
  <c r="L16" i="9"/>
  <c r="K20" i="9"/>
  <c r="K21" i="9"/>
  <c r="K29" i="9"/>
  <c r="K31" i="9"/>
  <c r="K33" i="9"/>
  <c r="K37" i="9"/>
  <c r="L37" i="9"/>
  <c r="K15" i="9"/>
  <c r="L25" i="9"/>
  <c r="K27" i="9"/>
  <c r="L19" i="9"/>
  <c r="L21" i="9"/>
  <c r="L15" i="9"/>
  <c r="K19" i="9"/>
  <c r="K25" i="9"/>
  <c r="L27" i="9"/>
  <c r="L29" i="9"/>
  <c r="L31" i="9"/>
  <c r="L33" i="9"/>
  <c r="N40" i="8"/>
  <c r="M41" i="8"/>
  <c r="M44" i="8"/>
  <c r="M40" i="8"/>
  <c r="N45" i="8"/>
  <c r="N41" i="8"/>
  <c r="N44" i="8"/>
  <c r="M45" i="8"/>
  <c r="N15" i="8"/>
  <c r="N19" i="8"/>
  <c r="M21" i="8"/>
  <c r="M19" i="8"/>
  <c r="N31" i="8"/>
  <c r="N33" i="8"/>
  <c r="M37" i="8"/>
  <c r="N39" i="8"/>
  <c r="N27" i="8"/>
  <c r="M39" i="8"/>
  <c r="M15" i="8"/>
  <c r="N21" i="8"/>
  <c r="M31" i="8"/>
  <c r="M33" i="8"/>
  <c r="M16" i="8"/>
  <c r="M20" i="8"/>
  <c r="M14" i="8"/>
  <c r="N16" i="8"/>
  <c r="N20" i="8"/>
  <c r="M32" i="8"/>
  <c r="M36" i="8"/>
  <c r="N24" i="8"/>
  <c r="N36" i="8"/>
  <c r="N14" i="8"/>
  <c r="M24" i="8"/>
  <c r="N4" i="18"/>
  <c r="N25" i="18"/>
  <c r="N2" i="18"/>
  <c r="N8" i="18"/>
  <c r="N31" i="18"/>
  <c r="N46" i="1" s="1"/>
  <c r="N21" i="18"/>
  <c r="N20" i="18"/>
  <c r="N27" i="18"/>
  <c r="N42" i="1" s="1"/>
  <c r="N5" i="18"/>
  <c r="N18" i="18"/>
  <c r="N16" i="18"/>
  <c r="Q9" i="18"/>
  <c r="Q3" i="18"/>
  <c r="Q33" i="18"/>
  <c r="Q48" i="1" s="1"/>
  <c r="Q17" i="18"/>
  <c r="Q22" i="18"/>
  <c r="Q31" i="18"/>
  <c r="Q46" i="1" s="1"/>
  <c r="Q21" i="18"/>
  <c r="Q10" i="18"/>
  <c r="Q5" i="18"/>
  <c r="Q6" i="18"/>
  <c r="Q18" i="18"/>
  <c r="Q16" i="18"/>
  <c r="Q31" i="1" s="1"/>
  <c r="M20" i="18"/>
  <c r="M19" i="18"/>
  <c r="M5" i="18"/>
  <c r="M29" i="18"/>
  <c r="M44" i="1" s="1"/>
  <c r="M23" i="18"/>
  <c r="M4" i="18"/>
  <c r="M8" i="18"/>
  <c r="M18" i="18"/>
  <c r="M30" i="18"/>
  <c r="M45" i="1" s="1"/>
  <c r="M2" i="18"/>
  <c r="M16" i="18"/>
  <c r="T16" i="18" s="1"/>
  <c r="H40" i="14"/>
  <c r="G40" i="14"/>
  <c r="H41" i="14"/>
  <c r="G41" i="14"/>
  <c r="H44" i="14"/>
  <c r="H45" i="14"/>
  <c r="G44" i="14"/>
  <c r="G45" i="14"/>
  <c r="G16" i="14"/>
  <c r="H20" i="14"/>
  <c r="H24" i="14"/>
  <c r="H36" i="14"/>
  <c r="G24" i="14"/>
  <c r="G36" i="14"/>
  <c r="H14" i="14"/>
  <c r="G14" i="14"/>
  <c r="H16" i="14"/>
  <c r="G20" i="14"/>
  <c r="G15" i="14"/>
  <c r="H19" i="14"/>
  <c r="G21" i="14"/>
  <c r="G27" i="14"/>
  <c r="G31" i="14"/>
  <c r="G33" i="14"/>
  <c r="H35" i="14"/>
  <c r="G37" i="14"/>
  <c r="H21" i="14"/>
  <c r="H31" i="14"/>
  <c r="H33" i="14"/>
  <c r="G35" i="14"/>
  <c r="H15" i="14"/>
  <c r="G19" i="14"/>
  <c r="G44" i="10"/>
  <c r="G45" i="10"/>
  <c r="G41" i="10"/>
  <c r="G40" i="10"/>
  <c r="G16" i="10"/>
  <c r="H32" i="10"/>
  <c r="G34" i="10"/>
  <c r="G32" i="10"/>
  <c r="H14" i="10"/>
  <c r="H16" i="10"/>
  <c r="H28" i="10"/>
  <c r="G15" i="10"/>
  <c r="H31" i="10"/>
  <c r="G33" i="10"/>
  <c r="H19" i="10"/>
  <c r="G21" i="10"/>
  <c r="G23" i="10"/>
  <c r="G27" i="10"/>
  <c r="G31" i="10"/>
  <c r="H35" i="10"/>
  <c r="Q45" i="6"/>
  <c r="Q18" i="6"/>
  <c r="R30" i="6"/>
  <c r="R31" i="6"/>
  <c r="R15" i="6"/>
  <c r="Q14" i="6"/>
  <c r="R37" i="6"/>
  <c r="Q12" i="6"/>
  <c r="R16" i="6"/>
  <c r="R21" i="6"/>
  <c r="Q16" i="6"/>
  <c r="R12" i="6"/>
  <c r="R27" i="6"/>
  <c r="I44" i="6"/>
  <c r="I45" i="6"/>
  <c r="J44" i="6"/>
  <c r="J41" i="6"/>
  <c r="I40" i="6"/>
  <c r="I41" i="6"/>
  <c r="J45" i="6"/>
  <c r="J40" i="6"/>
  <c r="I31" i="6"/>
  <c r="J14" i="6"/>
  <c r="I39" i="6"/>
  <c r="J31" i="6"/>
  <c r="I15" i="6"/>
  <c r="J30" i="6"/>
  <c r="I14" i="6"/>
  <c r="J15" i="6"/>
  <c r="J18" i="6"/>
  <c r="J39" i="6"/>
  <c r="I30" i="6"/>
  <c r="I18" i="6"/>
  <c r="I33" i="6"/>
  <c r="I37" i="6"/>
  <c r="I36" i="6"/>
  <c r="J32" i="6"/>
  <c r="J24" i="6"/>
  <c r="J33" i="6"/>
  <c r="J37" i="6"/>
  <c r="I32" i="6"/>
  <c r="I24" i="6"/>
  <c r="I16" i="6"/>
  <c r="J16" i="6"/>
  <c r="I12" i="6"/>
  <c r="J12" i="6"/>
  <c r="I21" i="6"/>
  <c r="J21" i="6"/>
  <c r="J36" i="6"/>
  <c r="J27" i="6"/>
  <c r="I19" i="6"/>
  <c r="I27" i="6"/>
  <c r="J35" i="6"/>
  <c r="J19" i="6"/>
  <c r="L40" i="16"/>
  <c r="L41" i="16"/>
  <c r="K44" i="16"/>
  <c r="L43" i="16"/>
  <c r="L44" i="16"/>
  <c r="K43" i="16"/>
  <c r="K40" i="16"/>
  <c r="K45" i="16"/>
  <c r="L45" i="16"/>
  <c r="K41" i="16"/>
  <c r="K13" i="16"/>
  <c r="L19" i="16"/>
  <c r="L27" i="16"/>
  <c r="L35" i="16"/>
  <c r="K19" i="16"/>
  <c r="K21" i="16"/>
  <c r="K35" i="16"/>
  <c r="L15" i="16"/>
  <c r="L21" i="16"/>
  <c r="L31" i="16"/>
  <c r="K33" i="16"/>
  <c r="L13" i="16"/>
  <c r="K15" i="16"/>
  <c r="L37" i="16"/>
  <c r="K14" i="16"/>
  <c r="K20" i="16"/>
  <c r="L36" i="16"/>
  <c r="K38" i="16"/>
  <c r="L18" i="16"/>
  <c r="L24" i="16"/>
  <c r="K26" i="16"/>
  <c r="L32" i="16"/>
  <c r="K36" i="16"/>
  <c r="K18" i="16"/>
  <c r="L20" i="16"/>
  <c r="L22" i="16"/>
  <c r="K22" i="16"/>
  <c r="K24" i="16"/>
  <c r="K32" i="16"/>
  <c r="M40" i="15"/>
  <c r="M41" i="15"/>
  <c r="M45" i="15"/>
  <c r="N44" i="15"/>
  <c r="N45" i="15"/>
  <c r="N41" i="15"/>
  <c r="M44" i="15"/>
  <c r="N40" i="15"/>
  <c r="M15" i="15"/>
  <c r="N21" i="15"/>
  <c r="N31" i="15"/>
  <c r="M33" i="15"/>
  <c r="N15" i="15"/>
  <c r="M19" i="15"/>
  <c r="N19" i="15"/>
  <c r="M21" i="15"/>
  <c r="M31" i="15"/>
  <c r="N33" i="15"/>
  <c r="M36" i="15"/>
  <c r="M14" i="15"/>
  <c r="N16" i="15"/>
  <c r="N14" i="15"/>
  <c r="M16" i="15"/>
  <c r="N20" i="15"/>
  <c r="N24" i="15"/>
  <c r="N36" i="15"/>
  <c r="M20" i="15"/>
  <c r="M24" i="15"/>
  <c r="P41" i="14"/>
  <c r="O40" i="14"/>
  <c r="P44" i="14"/>
  <c r="O45" i="14"/>
  <c r="P14" i="14"/>
  <c r="P16" i="14"/>
  <c r="O14" i="14"/>
  <c r="O16" i="14"/>
  <c r="P24" i="14"/>
  <c r="P36" i="14"/>
  <c r="P20" i="14"/>
  <c r="O24" i="14"/>
  <c r="P35" i="14"/>
  <c r="O35" i="14"/>
  <c r="O15" i="14"/>
  <c r="P19" i="14"/>
  <c r="O21" i="14"/>
  <c r="P15" i="14"/>
  <c r="P21" i="14"/>
  <c r="R44" i="13"/>
  <c r="R45" i="13"/>
  <c r="R40" i="13"/>
  <c r="R41" i="13"/>
  <c r="Q44" i="13"/>
  <c r="Q16" i="13"/>
  <c r="Q20" i="13"/>
  <c r="R24" i="13"/>
  <c r="R16" i="13"/>
  <c r="R20" i="13"/>
  <c r="Q24" i="13"/>
  <c r="R36" i="13"/>
  <c r="Q14" i="13"/>
  <c r="R14" i="13"/>
  <c r="Q36" i="13"/>
  <c r="Q15" i="13"/>
  <c r="R21" i="13"/>
  <c r="Q31" i="13"/>
  <c r="R19" i="13"/>
  <c r="R27" i="13"/>
  <c r="Q21" i="13"/>
  <c r="Q27" i="13"/>
  <c r="R33" i="13"/>
  <c r="R15" i="13"/>
  <c r="Q19" i="13"/>
  <c r="R31" i="13"/>
  <c r="J41" i="13"/>
  <c r="J40" i="13"/>
  <c r="J44" i="13"/>
  <c r="I40" i="13"/>
  <c r="I41" i="13"/>
  <c r="I44" i="13"/>
  <c r="J45" i="13"/>
  <c r="I45" i="13"/>
  <c r="J20" i="13"/>
  <c r="J14" i="13"/>
  <c r="J16" i="13"/>
  <c r="I36" i="13"/>
  <c r="I18" i="13"/>
  <c r="I16" i="13"/>
  <c r="J24" i="13"/>
  <c r="I14" i="13"/>
  <c r="I20" i="13"/>
  <c r="I24" i="13"/>
  <c r="J36" i="13"/>
  <c r="J19" i="13"/>
  <c r="J33" i="13"/>
  <c r="J15" i="13"/>
  <c r="I15" i="13"/>
  <c r="I19" i="13"/>
  <c r="J31" i="13"/>
  <c r="I33" i="13"/>
  <c r="I21" i="13"/>
  <c r="I31" i="13"/>
  <c r="J21" i="13"/>
  <c r="K45" i="12"/>
  <c r="L44" i="12"/>
  <c r="L40" i="12"/>
  <c r="K44" i="12"/>
  <c r="K40" i="12"/>
  <c r="K41" i="12"/>
  <c r="L41" i="12"/>
  <c r="K21" i="12"/>
  <c r="L21" i="12"/>
  <c r="L35" i="12"/>
  <c r="K35" i="12"/>
  <c r="L15" i="12"/>
  <c r="L31" i="12"/>
  <c r="K31" i="12"/>
  <c r="L33" i="12"/>
  <c r="K15" i="12"/>
  <c r="K33" i="12"/>
  <c r="K20" i="12"/>
  <c r="L20" i="12"/>
  <c r="K14" i="12"/>
  <c r="L36" i="12"/>
  <c r="L18" i="12"/>
  <c r="L24" i="12"/>
  <c r="L16" i="12"/>
  <c r="K16" i="12"/>
  <c r="K24" i="12"/>
  <c r="K32" i="12"/>
  <c r="K36" i="12"/>
  <c r="M40" i="11"/>
  <c r="N44" i="11"/>
  <c r="N45" i="11"/>
  <c r="M45" i="11"/>
  <c r="N43" i="11"/>
  <c r="M43" i="11"/>
  <c r="M44" i="11"/>
  <c r="M41" i="11"/>
  <c r="N40" i="11"/>
  <c r="N41" i="11"/>
  <c r="N21" i="11"/>
  <c r="N33" i="11"/>
  <c r="M37" i="11"/>
  <c r="M19" i="11"/>
  <c r="N19" i="11"/>
  <c r="N31" i="11"/>
  <c r="N13" i="11"/>
  <c r="M15" i="11"/>
  <c r="N15" i="11"/>
  <c r="M21" i="11"/>
  <c r="N27" i="11"/>
  <c r="M33" i="11"/>
  <c r="M13" i="11"/>
  <c r="M27" i="11"/>
  <c r="N37" i="11"/>
  <c r="M16" i="11"/>
  <c r="N16" i="11"/>
  <c r="M18" i="11"/>
  <c r="M20" i="11"/>
  <c r="M22" i="11"/>
  <c r="M24" i="11"/>
  <c r="M32" i="11"/>
  <c r="M34" i="11"/>
  <c r="M36" i="11"/>
  <c r="N14" i="11"/>
  <c r="M14" i="11"/>
  <c r="N28" i="11"/>
  <c r="N26" i="11"/>
  <c r="M28" i="11"/>
  <c r="N18" i="11"/>
  <c r="N20" i="11"/>
  <c r="N22" i="11"/>
  <c r="N24" i="11"/>
  <c r="M26" i="11"/>
  <c r="N32" i="11"/>
  <c r="N34" i="11"/>
  <c r="N36" i="11"/>
  <c r="P44" i="10"/>
  <c r="P40" i="10"/>
  <c r="O45" i="10"/>
  <c r="O40" i="10"/>
  <c r="O44" i="10"/>
  <c r="P41" i="10"/>
  <c r="P45" i="10"/>
  <c r="O41" i="10"/>
  <c r="O18" i="10"/>
  <c r="P14" i="10"/>
  <c r="P16" i="10"/>
  <c r="P18" i="10"/>
  <c r="O20" i="10"/>
  <c r="P28" i="10"/>
  <c r="P36" i="10"/>
  <c r="O14" i="10"/>
  <c r="O16" i="10"/>
  <c r="P20" i="10"/>
  <c r="P24" i="10"/>
  <c r="O28" i="10"/>
  <c r="P34" i="10"/>
  <c r="O36" i="10"/>
  <c r="O24" i="10"/>
  <c r="O32" i="10"/>
  <c r="P32" i="10"/>
  <c r="O34" i="10"/>
  <c r="O15" i="10"/>
  <c r="P19" i="10"/>
  <c r="P13" i="10"/>
  <c r="O21" i="10"/>
  <c r="O27" i="10"/>
  <c r="P37" i="10"/>
  <c r="O37" i="10"/>
  <c r="P21" i="10"/>
  <c r="P27" i="10"/>
  <c r="O29" i="10"/>
  <c r="O31" i="10"/>
  <c r="O35" i="10"/>
  <c r="P15" i="10"/>
  <c r="O19" i="10"/>
  <c r="O23" i="10"/>
  <c r="P29" i="10"/>
  <c r="P33" i="10"/>
  <c r="O33" i="10"/>
  <c r="P35" i="10"/>
  <c r="O13" i="10"/>
  <c r="P23" i="10"/>
  <c r="P31" i="10"/>
  <c r="R40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4" i="9"/>
  <c r="R36" i="9"/>
  <c r="R14" i="9"/>
  <c r="Q14" i="9"/>
  <c r="Q16" i="9"/>
  <c r="R20" i="9"/>
  <c r="Q20" i="9"/>
  <c r="R24" i="9"/>
  <c r="R28" i="9"/>
  <c r="Q28" i="9"/>
  <c r="Q36" i="9"/>
  <c r="Q12" i="9"/>
  <c r="Q32" i="9"/>
  <c r="R18" i="9"/>
  <c r="R32" i="9"/>
  <c r="Q34" i="9"/>
  <c r="Q15" i="9"/>
  <c r="R19" i="9"/>
  <c r="R21" i="9"/>
  <c r="R27" i="9"/>
  <c r="R29" i="9"/>
  <c r="Q29" i="9"/>
  <c r="Q37" i="9"/>
  <c r="Q27" i="9"/>
  <c r="Q19" i="9"/>
  <c r="Q25" i="9"/>
  <c r="R25" i="9"/>
  <c r="R31" i="9"/>
  <c r="R33" i="9"/>
  <c r="R15" i="9"/>
  <c r="Q21" i="9"/>
  <c r="Q31" i="9"/>
  <c r="Q33" i="9"/>
  <c r="R37" i="9"/>
  <c r="I41" i="9"/>
  <c r="I44" i="9"/>
  <c r="I40" i="9"/>
  <c r="J40" i="9"/>
  <c r="J43" i="9"/>
  <c r="J41" i="9"/>
  <c r="I43" i="9"/>
  <c r="J44" i="9"/>
  <c r="J45" i="9"/>
  <c r="I45" i="9"/>
  <c r="J24" i="9"/>
  <c r="J32" i="9"/>
  <c r="I12" i="9"/>
  <c r="J18" i="9"/>
  <c r="I32" i="9"/>
  <c r="I34" i="9"/>
  <c r="J34" i="9"/>
  <c r="I14" i="9"/>
  <c r="J16" i="9"/>
  <c r="I16" i="9"/>
  <c r="I18" i="9"/>
  <c r="I20" i="9"/>
  <c r="I24" i="9"/>
  <c r="J28" i="9"/>
  <c r="J36" i="9"/>
  <c r="J12" i="9"/>
  <c r="J14" i="9"/>
  <c r="J20" i="9"/>
  <c r="I28" i="9"/>
  <c r="I36" i="9"/>
  <c r="I19" i="9"/>
  <c r="J27" i="9"/>
  <c r="J31" i="9"/>
  <c r="J33" i="9"/>
  <c r="J15" i="9"/>
  <c r="J19" i="9"/>
  <c r="J21" i="9"/>
  <c r="I25" i="9"/>
  <c r="J29" i="9"/>
  <c r="I31" i="9"/>
  <c r="I33" i="9"/>
  <c r="J37" i="9"/>
  <c r="I15" i="9"/>
  <c r="I21" i="9"/>
  <c r="J25" i="9"/>
  <c r="I27" i="9"/>
  <c r="I29" i="9"/>
  <c r="I37" i="9"/>
  <c r="L40" i="8"/>
  <c r="K44" i="8"/>
  <c r="L45" i="8"/>
  <c r="K45" i="8"/>
  <c r="K43" i="8"/>
  <c r="L44" i="8"/>
  <c r="K40" i="8"/>
  <c r="L41" i="8"/>
  <c r="K41" i="8"/>
  <c r="L31" i="8"/>
  <c r="L33" i="8"/>
  <c r="L15" i="8"/>
  <c r="L21" i="8"/>
  <c r="K31" i="8"/>
  <c r="K33" i="8"/>
  <c r="L39" i="8"/>
  <c r="K15" i="8"/>
  <c r="L19" i="8"/>
  <c r="K21" i="8"/>
  <c r="K19" i="8"/>
  <c r="L37" i="8"/>
  <c r="K39" i="8"/>
  <c r="K14" i="8"/>
  <c r="L16" i="8"/>
  <c r="K18" i="8"/>
  <c r="K24" i="8"/>
  <c r="K36" i="8"/>
  <c r="K16" i="8"/>
  <c r="L20" i="8"/>
  <c r="L14" i="8"/>
  <c r="K20" i="8"/>
  <c r="L24" i="8"/>
  <c r="L18" i="8"/>
  <c r="L36" i="8"/>
  <c r="AB11" i="2"/>
  <c r="AB15" i="2"/>
  <c r="AA19" i="2"/>
  <c r="AB23" i="2"/>
  <c r="AA27" i="2"/>
  <c r="AA31" i="2"/>
  <c r="AA35" i="2"/>
  <c r="AB39" i="2"/>
  <c r="AB12" i="2"/>
  <c r="AA12" i="2"/>
  <c r="AB16" i="2"/>
  <c r="AA16" i="2"/>
  <c r="AB20" i="2"/>
  <c r="AC20" i="2" s="1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C21" i="2" s="1"/>
  <c r="AB25" i="2"/>
  <c r="AA25" i="2"/>
  <c r="AB29" i="2"/>
  <c r="AA29" i="2"/>
  <c r="AA33" i="2"/>
  <c r="AB33" i="2"/>
  <c r="AB37" i="2"/>
  <c r="AA37" i="2"/>
  <c r="AB14" i="2"/>
  <c r="AB18" i="2"/>
  <c r="AA18" i="2"/>
  <c r="AC18" i="2" s="1"/>
  <c r="AB22" i="2"/>
  <c r="AA26" i="2"/>
  <c r="AB26" i="2"/>
  <c r="AB30" i="2"/>
  <c r="AC30" i="2" s="1"/>
  <c r="AB34" i="2"/>
  <c r="AA34" i="2"/>
  <c r="AB38" i="2"/>
  <c r="AC38" i="2" s="1"/>
  <c r="AB10" i="2"/>
  <c r="AA10" i="2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M10" i="6"/>
  <c r="O10" i="16"/>
  <c r="P10" i="16"/>
  <c r="Q10" i="15"/>
  <c r="R10" i="15"/>
  <c r="J10" i="15"/>
  <c r="I10" i="15"/>
  <c r="K10" i="14"/>
  <c r="M10" i="13"/>
  <c r="N10" i="13"/>
  <c r="O10" i="12"/>
  <c r="P10" i="12"/>
  <c r="N10" i="9"/>
  <c r="M10" i="9"/>
  <c r="O10" i="8"/>
  <c r="P10" i="8"/>
  <c r="R10" i="7"/>
  <c r="Q10" i="7"/>
  <c r="I10" i="7"/>
  <c r="J10" i="7"/>
  <c r="H10" i="13"/>
  <c r="O10" i="6"/>
  <c r="I10" i="16"/>
  <c r="J10" i="16"/>
  <c r="M10" i="14"/>
  <c r="Q10" i="12"/>
  <c r="R10" i="12"/>
  <c r="Q10" i="8"/>
  <c r="R10" i="8"/>
  <c r="J10" i="8"/>
  <c r="I10" i="8"/>
  <c r="L10" i="7"/>
  <c r="K10" i="7"/>
  <c r="G10" i="15"/>
  <c r="H10" i="15"/>
  <c r="H10" i="7"/>
  <c r="G10" i="7"/>
  <c r="L10" i="6"/>
  <c r="M10" i="16"/>
  <c r="N10" i="16"/>
  <c r="P10" i="15"/>
  <c r="O10" i="15"/>
  <c r="R10" i="14"/>
  <c r="I10" i="14"/>
  <c r="L10" i="13"/>
  <c r="K10" i="13"/>
  <c r="N10" i="12"/>
  <c r="M10" i="12"/>
  <c r="L10" i="9"/>
  <c r="K10" i="9"/>
  <c r="M10" i="8"/>
  <c r="N10" i="8"/>
  <c r="O10" i="7"/>
  <c r="P10" i="7"/>
  <c r="G10" i="14"/>
  <c r="Q10" i="6"/>
  <c r="J10" i="6"/>
  <c r="L10" i="16"/>
  <c r="K10" i="16"/>
  <c r="N10" i="15"/>
  <c r="M10" i="15"/>
  <c r="O10" i="14"/>
  <c r="Q10" i="13"/>
  <c r="R10" i="13"/>
  <c r="I10" i="13"/>
  <c r="J10" i="13"/>
  <c r="L10" i="12"/>
  <c r="K10" i="12"/>
  <c r="R10" i="9"/>
  <c r="Q10" i="9"/>
  <c r="I10" i="9"/>
  <c r="J10" i="9"/>
  <c r="L10" i="8"/>
  <c r="K10" i="8"/>
  <c r="N10" i="7"/>
  <c r="M10" i="7"/>
  <c r="D44" i="1"/>
  <c r="D37" i="1"/>
  <c r="W1" i="16"/>
  <c r="W1" i="14"/>
  <c r="W1" i="13"/>
  <c r="W1" i="12"/>
  <c r="W1" i="11"/>
  <c r="H38" i="17"/>
  <c r="J31" i="18"/>
  <c r="H34" i="17"/>
  <c r="J27" i="18"/>
  <c r="H36" i="17"/>
  <c r="J29" i="18"/>
  <c r="H14" i="17"/>
  <c r="H33" i="17"/>
  <c r="J26" i="18" s="1"/>
  <c r="H23" i="17"/>
  <c r="H20" i="17"/>
  <c r="H26" i="17"/>
  <c r="H12" i="17"/>
  <c r="H22" i="17"/>
  <c r="H30" i="17"/>
  <c r="H19" i="17"/>
  <c r="H17" i="17"/>
  <c r="H11" i="17"/>
  <c r="H31" i="17"/>
  <c r="J24" i="18"/>
  <c r="H24" i="17"/>
  <c r="AA43" i="13"/>
  <c r="D21" i="1"/>
  <c r="J10" i="14"/>
  <c r="P10" i="6"/>
  <c r="N10" i="6"/>
  <c r="N37" i="16"/>
  <c r="N27" i="16"/>
  <c r="O27" i="16"/>
  <c r="G27" i="16"/>
  <c r="Y30" i="9"/>
  <c r="AA30" i="9" s="1"/>
  <c r="Y41" i="9"/>
  <c r="AA41" i="9" s="1"/>
  <c r="G14" i="16"/>
  <c r="H14" i="16"/>
  <c r="P14" i="16"/>
  <c r="Q16" i="16"/>
  <c r="J16" i="16"/>
  <c r="G16" i="16"/>
  <c r="Z18" i="16"/>
  <c r="Y18" i="16"/>
  <c r="I31" i="16"/>
  <c r="Q31" i="16"/>
  <c r="H31" i="16"/>
  <c r="G31" i="16"/>
  <c r="P33" i="16"/>
  <c r="I33" i="16"/>
  <c r="O33" i="16"/>
  <c r="J35" i="16"/>
  <c r="G35" i="16"/>
  <c r="P35" i="16"/>
  <c r="H35" i="16"/>
  <c r="O35" i="16"/>
  <c r="I10" i="6"/>
  <c r="K10" i="6"/>
  <c r="N10" i="14"/>
  <c r="L10" i="14"/>
  <c r="G10" i="6"/>
  <c r="K16" i="16"/>
  <c r="L14" i="16"/>
  <c r="L33" i="16"/>
  <c r="K27" i="16"/>
  <c r="P10" i="14"/>
  <c r="H10" i="14"/>
  <c r="L16" i="16"/>
  <c r="K31" i="16"/>
  <c r="K37" i="16"/>
  <c r="N14" i="16"/>
  <c r="N16" i="16"/>
  <c r="M27" i="16"/>
  <c r="M33" i="16"/>
  <c r="O16" i="16"/>
  <c r="P37" i="16"/>
  <c r="H16" i="16"/>
  <c r="G37" i="16"/>
  <c r="L14" i="11"/>
  <c r="L20" i="11"/>
  <c r="I41" i="16"/>
  <c r="G12" i="9"/>
  <c r="O14" i="16"/>
  <c r="P16" i="16"/>
  <c r="H37" i="16"/>
  <c r="G33" i="16"/>
  <c r="R16" i="16"/>
  <c r="Y31" i="7"/>
  <c r="Z40" i="11"/>
  <c r="Y40" i="11"/>
  <c r="K43" i="11"/>
  <c r="G43" i="11"/>
  <c r="I45" i="11"/>
  <c r="J45" i="11"/>
  <c r="G45" i="11"/>
  <c r="Z42" i="14"/>
  <c r="Y42" i="14"/>
  <c r="AA42" i="14"/>
  <c r="Z13" i="14"/>
  <c r="Y13" i="14"/>
  <c r="Z21" i="14"/>
  <c r="Y21" i="14"/>
  <c r="Z30" i="13"/>
  <c r="Y30" i="13"/>
  <c r="Z31" i="12"/>
  <c r="Y31" i="12"/>
  <c r="L16" i="11"/>
  <c r="K16" i="11"/>
  <c r="R16" i="11"/>
  <c r="Y36" i="11"/>
  <c r="Z36" i="11"/>
  <c r="M13" i="10"/>
  <c r="N13" i="10"/>
  <c r="K13" i="10"/>
  <c r="L35" i="10"/>
  <c r="N35" i="10"/>
  <c r="G16" i="9"/>
  <c r="N16" i="9"/>
  <c r="P18" i="9"/>
  <c r="O18" i="9"/>
  <c r="P20" i="9"/>
  <c r="N20" i="9"/>
  <c r="Y36" i="9"/>
  <c r="Z36" i="9"/>
  <c r="Z14" i="8"/>
  <c r="Y14" i="8"/>
  <c r="O21" i="16"/>
  <c r="R20" i="8"/>
  <c r="Q36" i="8"/>
  <c r="Q39" i="8"/>
  <c r="R39" i="8"/>
  <c r="Q19" i="8"/>
  <c r="R40" i="8"/>
  <c r="R24" i="12"/>
  <c r="Q19" i="12"/>
  <c r="Q40" i="12"/>
  <c r="R37" i="11"/>
  <c r="Y31" i="8"/>
  <c r="AA31" i="8" s="1"/>
  <c r="Y39" i="8"/>
  <c r="Z28" i="12"/>
  <c r="AA28" i="12"/>
  <c r="Y29" i="10"/>
  <c r="Y15" i="13"/>
  <c r="Z21" i="6"/>
  <c r="Z26" i="14"/>
  <c r="L20" i="7"/>
  <c r="L24" i="7"/>
  <c r="L44" i="11"/>
  <c r="N15" i="20"/>
  <c r="AC16" i="20"/>
  <c r="N21" i="20"/>
  <c r="M45" i="20"/>
  <c r="I45" i="21"/>
  <c r="I20" i="21"/>
  <c r="K20" i="21"/>
  <c r="K30" i="21"/>
  <c r="K21" i="21"/>
  <c r="N44" i="20"/>
  <c r="N33" i="20"/>
  <c r="M19" i="20"/>
  <c r="AC12" i="21"/>
  <c r="AC14" i="21"/>
  <c r="AC16" i="21"/>
  <c r="AC22" i="21"/>
  <c r="AC23" i="21"/>
  <c r="AC25" i="21"/>
  <c r="P19" i="16"/>
  <c r="Q16" i="8"/>
  <c r="Q14" i="8"/>
  <c r="R33" i="8"/>
  <c r="R15" i="8"/>
  <c r="Q14" i="12"/>
  <c r="Z32" i="7"/>
  <c r="Z22" i="11"/>
  <c r="Q27" i="16"/>
  <c r="K22" i="11"/>
  <c r="I19" i="8"/>
  <c r="O35" i="7"/>
  <c r="M16" i="20"/>
  <c r="O45" i="21"/>
  <c r="Q21" i="21"/>
  <c r="Q30" i="21"/>
  <c r="I30" i="21"/>
  <c r="O21" i="21"/>
  <c r="H37" i="6"/>
  <c r="H32" i="6"/>
  <c r="H27" i="6"/>
  <c r="P18" i="6"/>
  <c r="L32" i="20"/>
  <c r="M18" i="20"/>
  <c r="Q20" i="20"/>
  <c r="J24" i="20"/>
  <c r="P41" i="7"/>
  <c r="I36" i="7"/>
  <c r="I31" i="7"/>
  <c r="O21" i="7"/>
  <c r="J16" i="7"/>
  <c r="O15" i="20"/>
  <c r="O20" i="20"/>
  <c r="AC42" i="20"/>
  <c r="Q20" i="21"/>
  <c r="I21" i="21"/>
  <c r="G45" i="21"/>
  <c r="AC33" i="21"/>
  <c r="B14" i="18"/>
  <c r="D32" i="1"/>
  <c r="Z16" i="12"/>
  <c r="G24" i="16"/>
  <c r="M24" i="16"/>
  <c r="Q24" i="16"/>
  <c r="J24" i="16"/>
  <c r="H24" i="16"/>
  <c r="N24" i="16"/>
  <c r="P24" i="16"/>
  <c r="H36" i="16"/>
  <c r="N36" i="16"/>
  <c r="J36" i="16"/>
  <c r="P36" i="16"/>
  <c r="M36" i="16"/>
  <c r="G36" i="16"/>
  <c r="Z14" i="15"/>
  <c r="Y14" i="15"/>
  <c r="Y18" i="15"/>
  <c r="Z18" i="15"/>
  <c r="Z15" i="14"/>
  <c r="Y15" i="14"/>
  <c r="AA15" i="14" s="1"/>
  <c r="Z31" i="14"/>
  <c r="Y31" i="14"/>
  <c r="Y12" i="13"/>
  <c r="Z12" i="13"/>
  <c r="Z24" i="13"/>
  <c r="Y24" i="13"/>
  <c r="Z28" i="13"/>
  <c r="Y28" i="13"/>
  <c r="AA28" i="13"/>
  <c r="Z17" i="12"/>
  <c r="Y17" i="12"/>
  <c r="Z25" i="12"/>
  <c r="Y25" i="12"/>
  <c r="Y33" i="12"/>
  <c r="Z33" i="12"/>
  <c r="Z37" i="12"/>
  <c r="Y37" i="12"/>
  <c r="AA37" i="12" s="1"/>
  <c r="J13" i="11"/>
  <c r="H13" i="11"/>
  <c r="G13" i="11"/>
  <c r="L19" i="11"/>
  <c r="J19" i="11"/>
  <c r="H19" i="11"/>
  <c r="Z27" i="11"/>
  <c r="Y27" i="11"/>
  <c r="Y29" i="11"/>
  <c r="Z29" i="11"/>
  <c r="Z33" i="11"/>
  <c r="Y33" i="11"/>
  <c r="Y26" i="15"/>
  <c r="R40" i="14"/>
  <c r="Q45" i="14"/>
  <c r="R41" i="14"/>
  <c r="Q44" i="14"/>
  <c r="R36" i="14"/>
  <c r="Q20" i="14"/>
  <c r="Q15" i="14"/>
  <c r="R35" i="14"/>
  <c r="Q35" i="14"/>
  <c r="Y17" i="10"/>
  <c r="Z17" i="10"/>
  <c r="Y23" i="10"/>
  <c r="Z23" i="10"/>
  <c r="Z33" i="10"/>
  <c r="Y33" i="10"/>
  <c r="Z35" i="10"/>
  <c r="Y35" i="10"/>
  <c r="Y14" i="9"/>
  <c r="Z14" i="9"/>
  <c r="Z16" i="9"/>
  <c r="Y16" i="9"/>
  <c r="Z18" i="9"/>
  <c r="Y18" i="9"/>
  <c r="Z20" i="9"/>
  <c r="Y20" i="9"/>
  <c r="N25" i="9"/>
  <c r="O25" i="9"/>
  <c r="M25" i="9"/>
  <c r="G27" i="9"/>
  <c r="H27" i="9"/>
  <c r="P27" i="9"/>
  <c r="N27" i="9"/>
  <c r="O27" i="9"/>
  <c r="M27" i="9"/>
  <c r="M29" i="9"/>
  <c r="H29" i="9"/>
  <c r="N29" i="9"/>
  <c r="M31" i="9"/>
  <c r="N31" i="9"/>
  <c r="P31" i="9"/>
  <c r="O31" i="9"/>
  <c r="O33" i="9"/>
  <c r="M33" i="9"/>
  <c r="H37" i="9"/>
  <c r="O37" i="9"/>
  <c r="Y15" i="8"/>
  <c r="Z15" i="8"/>
  <c r="Z19" i="8"/>
  <c r="Y19" i="8"/>
  <c r="Y27" i="8"/>
  <c r="Z27" i="8"/>
  <c r="AA27" i="8"/>
  <c r="Z35" i="8"/>
  <c r="Y35" i="8"/>
  <c r="G45" i="16"/>
  <c r="Q43" i="16"/>
  <c r="O32" i="6"/>
  <c r="G37" i="6"/>
  <c r="G32" i="6"/>
  <c r="Y16" i="14"/>
  <c r="AA16" i="14" s="1"/>
  <c r="AA20" i="8"/>
  <c r="Z10" i="10"/>
  <c r="AA10" i="10"/>
  <c r="P40" i="7"/>
  <c r="P21" i="7"/>
  <c r="P35" i="7"/>
  <c r="Y41" i="14"/>
  <c r="AA41" i="14" s="1"/>
  <c r="Z42" i="8"/>
  <c r="Z42" i="9"/>
  <c r="Z44" i="7"/>
  <c r="Z41" i="12"/>
  <c r="Q18" i="20"/>
  <c r="J20" i="20"/>
  <c r="R20" i="20"/>
  <c r="Q21" i="20"/>
  <c r="M43" i="20"/>
  <c r="AC44" i="20"/>
  <c r="J45" i="20"/>
  <c r="I18" i="21"/>
  <c r="M42" i="21"/>
  <c r="N40" i="9"/>
  <c r="I43" i="11"/>
  <c r="P45" i="16"/>
  <c r="P43" i="16"/>
  <c r="G43" i="16"/>
  <c r="I45" i="16"/>
  <c r="Z10" i="14"/>
  <c r="G24" i="11"/>
  <c r="P24" i="7"/>
  <c r="J36" i="7"/>
  <c r="J21" i="7"/>
  <c r="P31" i="7"/>
  <c r="Y45" i="12"/>
  <c r="Y40" i="10"/>
  <c r="Y44" i="10"/>
  <c r="AC26" i="20"/>
  <c r="I35" i="21"/>
  <c r="O27" i="21"/>
  <c r="K27" i="21"/>
  <c r="P32" i="6"/>
  <c r="Z10" i="6"/>
  <c r="AA10" i="6"/>
  <c r="Z36" i="7"/>
  <c r="Z19" i="13"/>
  <c r="Y23" i="6"/>
  <c r="AA23" i="6"/>
  <c r="Y37" i="9"/>
  <c r="O44" i="7"/>
  <c r="O33" i="7"/>
  <c r="P14" i="7"/>
  <c r="P19" i="7"/>
  <c r="Y44" i="15"/>
  <c r="O20" i="15"/>
  <c r="M31" i="14"/>
  <c r="O20" i="7"/>
  <c r="I16" i="7"/>
  <c r="I21" i="20"/>
  <c r="AC38" i="20"/>
  <c r="M27" i="21"/>
  <c r="AC43" i="21"/>
  <c r="M31" i="10"/>
  <c r="P37" i="6"/>
  <c r="O27" i="6"/>
  <c r="H18" i="6"/>
  <c r="J41" i="7"/>
  <c r="I21" i="7"/>
  <c r="H37" i="7"/>
  <c r="G18" i="7"/>
  <c r="E27" i="18"/>
  <c r="F42" i="1" s="1"/>
  <c r="G37" i="8"/>
  <c r="I32" i="8"/>
  <c r="P27" i="8"/>
  <c r="R18" i="8"/>
  <c r="F25" i="18"/>
  <c r="G40" i="1" s="1"/>
  <c r="G2" i="18"/>
  <c r="H11" i="18"/>
  <c r="L23" i="18"/>
  <c r="K37" i="12"/>
  <c r="L32" i="12"/>
  <c r="J18" i="12"/>
  <c r="M10" i="18"/>
  <c r="N43" i="13"/>
  <c r="I37" i="13"/>
  <c r="J32" i="13"/>
  <c r="P27" i="13"/>
  <c r="R18" i="13"/>
  <c r="N9" i="18"/>
  <c r="I37" i="14"/>
  <c r="N27" i="14"/>
  <c r="O23" i="18"/>
  <c r="H43" i="15"/>
  <c r="P37" i="15"/>
  <c r="J32" i="15"/>
  <c r="K27" i="15"/>
  <c r="Q30" i="18"/>
  <c r="Q45" i="1" s="1"/>
  <c r="D36" i="1"/>
  <c r="N32" i="7"/>
  <c r="L32" i="7"/>
  <c r="R32" i="7"/>
  <c r="K32" i="7"/>
  <c r="J32" i="7"/>
  <c r="I32" i="7"/>
  <c r="J43" i="8"/>
  <c r="R43" i="8"/>
  <c r="I43" i="8"/>
  <c r="Q43" i="8"/>
  <c r="H43" i="8"/>
  <c r="O43" i="8"/>
  <c r="O27" i="12"/>
  <c r="J27" i="12"/>
  <c r="P27" i="12"/>
  <c r="M32" i="14"/>
  <c r="N32" i="14"/>
  <c r="M18" i="14"/>
  <c r="K18" i="14"/>
  <c r="L18" i="15"/>
  <c r="K18" i="15"/>
  <c r="I18" i="15"/>
  <c r="P30" i="18"/>
  <c r="P45" i="1" s="1"/>
  <c r="P7" i="18"/>
  <c r="P24" i="18"/>
  <c r="P39" i="1" s="1"/>
  <c r="P34" i="18"/>
  <c r="P49" i="1" s="1"/>
  <c r="P35" i="18"/>
  <c r="P50" i="1" s="1"/>
  <c r="P37" i="18"/>
  <c r="P52" i="1" s="1"/>
  <c r="P36" i="18"/>
  <c r="P51" i="1" s="1"/>
  <c r="P11" i="18"/>
  <c r="P8" i="18"/>
  <c r="P31" i="18"/>
  <c r="P46" i="1" s="1"/>
  <c r="P13" i="18"/>
  <c r="P20" i="18"/>
  <c r="P15" i="18"/>
  <c r="P32" i="1" s="1"/>
  <c r="P18" i="1"/>
  <c r="P2" i="18"/>
  <c r="P22" i="18"/>
  <c r="P12" i="18"/>
  <c r="P4" i="18"/>
  <c r="P6" i="18"/>
  <c r="P25" i="18"/>
  <c r="P40" i="1"/>
  <c r="P32" i="18"/>
  <c r="P47" i="1" s="1"/>
  <c r="P10" i="18"/>
  <c r="P29" i="18"/>
  <c r="P44" i="1" s="1"/>
  <c r="P33" i="18"/>
  <c r="P48" i="1" s="1"/>
  <c r="P18" i="18"/>
  <c r="P27" i="18"/>
  <c r="P42" i="1" s="1"/>
  <c r="K32" i="8"/>
  <c r="L43" i="8"/>
  <c r="L37" i="12"/>
  <c r="J43" i="13"/>
  <c r="R43" i="13"/>
  <c r="P27" i="14"/>
  <c r="M18" i="15"/>
  <c r="M32" i="15"/>
  <c r="N32" i="15"/>
  <c r="M27" i="15"/>
  <c r="N43" i="15"/>
  <c r="H27" i="14"/>
  <c r="H37" i="14"/>
  <c r="G32" i="14"/>
  <c r="H32" i="14"/>
  <c r="M28" i="18"/>
  <c r="M25" i="18"/>
  <c r="M40" i="1" s="1"/>
  <c r="M3" i="18"/>
  <c r="M32" i="18"/>
  <c r="M47" i="1" s="1"/>
  <c r="M14" i="18"/>
  <c r="M13" i="18"/>
  <c r="M12" i="18"/>
  <c r="M36" i="18"/>
  <c r="M6" i="18"/>
  <c r="Q28" i="18"/>
  <c r="Q43" i="1" s="1"/>
  <c r="Q19" i="18"/>
  <c r="Q4" i="18"/>
  <c r="Q23" i="18"/>
  <c r="Q29" i="18"/>
  <c r="Q44" i="1" s="1"/>
  <c r="Q8" i="18"/>
  <c r="Q24" i="1" s="1"/>
  <c r="Q2" i="18"/>
  <c r="Q25" i="18"/>
  <c r="Q40" i="1" s="1"/>
  <c r="N36" i="18"/>
  <c r="N51" i="1" s="1"/>
  <c r="N37" i="18"/>
  <c r="N52" i="1" s="1"/>
  <c r="S52" i="1" s="1"/>
  <c r="N29" i="18"/>
  <c r="N44" i="1" s="1"/>
  <c r="N23" i="18"/>
  <c r="N32" i="18"/>
  <c r="N14" i="18"/>
  <c r="N11" i="18"/>
  <c r="N15" i="18"/>
  <c r="N32" i="8"/>
  <c r="J27" i="14"/>
  <c r="I27" i="14"/>
  <c r="J18" i="14"/>
  <c r="R18" i="14"/>
  <c r="P18" i="15"/>
  <c r="P32" i="15"/>
  <c r="O37" i="15"/>
  <c r="P27" i="15"/>
  <c r="O43" i="15"/>
  <c r="G37" i="7"/>
  <c r="H37" i="15"/>
  <c r="G26" i="18"/>
  <c r="H41" i="1" s="1"/>
  <c r="G7" i="18"/>
  <c r="G32" i="18"/>
  <c r="H47" i="1" s="1"/>
  <c r="G33" i="18"/>
  <c r="G9" i="18"/>
  <c r="G21" i="18"/>
  <c r="G31" i="18"/>
  <c r="H46" i="1" s="1"/>
  <c r="G37" i="18"/>
  <c r="H52" i="1" s="1"/>
  <c r="G10" i="18"/>
  <c r="F28" i="18"/>
  <c r="G43" i="1"/>
  <c r="F35" i="18"/>
  <c r="G50" i="1" s="1"/>
  <c r="F29" i="18"/>
  <c r="G44" i="1" s="1"/>
  <c r="F27" i="18"/>
  <c r="F32" i="18"/>
  <c r="G47" i="1" s="1"/>
  <c r="F14" i="18"/>
  <c r="F30" i="18"/>
  <c r="G45" i="1"/>
  <c r="F3" i="18"/>
  <c r="P32" i="8"/>
  <c r="P37" i="8"/>
  <c r="P37" i="12"/>
  <c r="L18" i="14"/>
  <c r="J27" i="15"/>
  <c r="G27" i="8"/>
  <c r="H27" i="8"/>
  <c r="H35" i="18"/>
  <c r="I50" i="1" s="1"/>
  <c r="H32" i="18"/>
  <c r="I47" i="1" s="1"/>
  <c r="O28" i="18"/>
  <c r="O43" i="1" s="1"/>
  <c r="O7" i="18"/>
  <c r="L7" i="18"/>
  <c r="M7" i="18"/>
  <c r="N7" i="18"/>
  <c r="Q7" i="18"/>
  <c r="O6" i="18"/>
  <c r="O25" i="18"/>
  <c r="E17" i="18"/>
  <c r="E9" i="18"/>
  <c r="E34" i="18"/>
  <c r="F49" i="1" s="1"/>
  <c r="L6" i="18"/>
  <c r="L22" i="18"/>
  <c r="L25" i="18"/>
  <c r="Q37" i="12"/>
  <c r="N18" i="14"/>
  <c r="P26" i="18"/>
  <c r="P41" i="1" s="1"/>
  <c r="P21" i="18"/>
  <c r="Y34" i="6"/>
  <c r="Z34" i="6"/>
  <c r="Y13" i="7"/>
  <c r="Z13" i="7"/>
  <c r="Z25" i="7"/>
  <c r="Y25" i="7"/>
  <c r="O11" i="21"/>
  <c r="I11" i="21"/>
  <c r="G11" i="21"/>
  <c r="M11" i="21"/>
  <c r="K11" i="21"/>
  <c r="Q11" i="21"/>
  <c r="I27" i="7"/>
  <c r="P27" i="7"/>
  <c r="J27" i="7"/>
  <c r="K27" i="7"/>
  <c r="J18" i="7"/>
  <c r="K18" i="7"/>
  <c r="L18" i="7"/>
  <c r="O18" i="7"/>
  <c r="E20" i="18"/>
  <c r="E19" i="18"/>
  <c r="E4" i="18"/>
  <c r="E23" i="18"/>
  <c r="E29" i="18"/>
  <c r="F44" i="1" s="1"/>
  <c r="E15" i="18"/>
  <c r="E11" i="18"/>
  <c r="E7" i="18"/>
  <c r="E18" i="18"/>
  <c r="F21" i="1" s="1"/>
  <c r="E10" i="18"/>
  <c r="E37" i="18"/>
  <c r="F52" i="1"/>
  <c r="E31" i="18"/>
  <c r="E21" i="18"/>
  <c r="E2" i="18"/>
  <c r="F23" i="1"/>
  <c r="E25" i="18"/>
  <c r="E8" i="18"/>
  <c r="E24" i="18"/>
  <c r="F39" i="1" s="1"/>
  <c r="Q32" i="8"/>
  <c r="J32" i="8"/>
  <c r="R32" i="8"/>
  <c r="H32" i="8"/>
  <c r="G32" i="8"/>
  <c r="H9" i="18"/>
  <c r="H33" i="18"/>
  <c r="I48" i="1" s="1"/>
  <c r="H17" i="18"/>
  <c r="H22" i="18"/>
  <c r="H20" i="18"/>
  <c r="H19" i="18"/>
  <c r="H12" i="18"/>
  <c r="H31" i="18"/>
  <c r="I46" i="1" s="1"/>
  <c r="H26" i="18"/>
  <c r="I41" i="1" s="1"/>
  <c r="H3" i="18"/>
  <c r="H30" i="18"/>
  <c r="I45" i="1" s="1"/>
  <c r="H7" i="18"/>
  <c r="H24" i="18"/>
  <c r="I39" i="1" s="1"/>
  <c r="H10" i="18"/>
  <c r="H37" i="18"/>
  <c r="I52" i="1" s="1"/>
  <c r="H13" i="18"/>
  <c r="H21" i="18"/>
  <c r="H18" i="18"/>
  <c r="L20" i="18"/>
  <c r="L2" i="18"/>
  <c r="L20" i="1" s="1"/>
  <c r="L21" i="18"/>
  <c r="L9" i="18"/>
  <c r="L33" i="18"/>
  <c r="L48" i="1" s="1"/>
  <c r="L24" i="18"/>
  <c r="L27" i="18"/>
  <c r="L42" i="1" s="1"/>
  <c r="L19" i="18"/>
  <c r="L4" i="18"/>
  <c r="L34" i="1"/>
  <c r="L34" i="18"/>
  <c r="L49" i="1" s="1"/>
  <c r="L35" i="18"/>
  <c r="L50" i="1"/>
  <c r="L3" i="18"/>
  <c r="L30" i="18"/>
  <c r="L45" i="1" s="1"/>
  <c r="L14" i="18"/>
  <c r="L32" i="18"/>
  <c r="L26" i="18"/>
  <c r="L41" i="1" s="1"/>
  <c r="I32" i="12"/>
  <c r="Q32" i="12"/>
  <c r="J32" i="12"/>
  <c r="P32" i="12"/>
  <c r="H18" i="12"/>
  <c r="I18" i="12"/>
  <c r="O18" i="12"/>
  <c r="P18" i="12"/>
  <c r="P37" i="13"/>
  <c r="G37" i="13"/>
  <c r="M37" i="13"/>
  <c r="N37" i="13"/>
  <c r="P32" i="13"/>
  <c r="H32" i="13"/>
  <c r="M32" i="13"/>
  <c r="O32" i="13"/>
  <c r="O18" i="13"/>
  <c r="G18" i="13"/>
  <c r="P18" i="13"/>
  <c r="N18" i="13"/>
  <c r="H18" i="13"/>
  <c r="M27" i="14"/>
  <c r="L27" i="14"/>
  <c r="O31" i="18"/>
  <c r="O46" i="1" s="1"/>
  <c r="S46" i="1" s="1"/>
  <c r="O21" i="18"/>
  <c r="O9" i="18"/>
  <c r="O33" i="18"/>
  <c r="O48" i="1" s="1"/>
  <c r="O20" i="18"/>
  <c r="O19" i="18"/>
  <c r="O29" i="18"/>
  <c r="O44" i="1" s="1"/>
  <c r="O24" i="18"/>
  <c r="O39" i="1" s="1"/>
  <c r="O18" i="18"/>
  <c r="O34" i="18"/>
  <c r="O49" i="1" s="1"/>
  <c r="O35" i="18"/>
  <c r="O50" i="1" s="1"/>
  <c r="O3" i="18"/>
  <c r="O30" i="18"/>
  <c r="O45" i="1" s="1"/>
  <c r="O10" i="18"/>
  <c r="O37" i="18"/>
  <c r="O52" i="1" s="1"/>
  <c r="O17" i="18"/>
  <c r="O14" i="18"/>
  <c r="O36" i="1" s="1"/>
  <c r="C11" i="9"/>
  <c r="C11" i="16"/>
  <c r="C11" i="10"/>
  <c r="C11" i="11"/>
  <c r="O11" i="11"/>
  <c r="L32" i="8"/>
  <c r="L27" i="8"/>
  <c r="I27" i="13"/>
  <c r="R37" i="13"/>
  <c r="Q37" i="13"/>
  <c r="Q32" i="13"/>
  <c r="R32" i="13"/>
  <c r="N18" i="15"/>
  <c r="N27" i="15"/>
  <c r="M43" i="15"/>
  <c r="H18" i="14"/>
  <c r="G18" i="14"/>
  <c r="M26" i="18"/>
  <c r="M11" i="18"/>
  <c r="M21" i="1"/>
  <c r="M33" i="18"/>
  <c r="M48" i="1" s="1"/>
  <c r="M24" i="18"/>
  <c r="M39" i="1" s="1"/>
  <c r="M35" i="18"/>
  <c r="M34" i="18"/>
  <c r="M49" i="1" s="1"/>
  <c r="M27" i="18"/>
  <c r="Q26" i="18"/>
  <c r="Q41" i="1" s="1"/>
  <c r="Q20" i="18"/>
  <c r="Q27" i="18"/>
  <c r="Q42" i="1" s="1"/>
  <c r="Q13" i="18"/>
  <c r="T13" i="18" s="1"/>
  <c r="Q12" i="18"/>
  <c r="Q20" i="1"/>
  <c r="Q32" i="18"/>
  <c r="Q47" i="1" s="1"/>
  <c r="Q14" i="18"/>
  <c r="Q36" i="1" s="1"/>
  <c r="Q27" i="1"/>
  <c r="Q11" i="18"/>
  <c r="Q21" i="1"/>
  <c r="Q15" i="18"/>
  <c r="Q32" i="1" s="1"/>
  <c r="N28" i="18"/>
  <c r="N43" i="1" s="1"/>
  <c r="N6" i="18"/>
  <c r="N38" i="1"/>
  <c r="N10" i="18"/>
  <c r="N33" i="1"/>
  <c r="N13" i="18"/>
  <c r="N12" i="18"/>
  <c r="N17" i="1" s="1"/>
  <c r="N24" i="1"/>
  <c r="N24" i="18"/>
  <c r="N39" i="1" s="1"/>
  <c r="N30" i="18"/>
  <c r="N3" i="18"/>
  <c r="M18" i="8"/>
  <c r="N18" i="8"/>
  <c r="M27" i="8"/>
  <c r="N37" i="8"/>
  <c r="N43" i="8"/>
  <c r="M32" i="12"/>
  <c r="N18" i="12"/>
  <c r="K27" i="13"/>
  <c r="I32" i="14"/>
  <c r="Q18" i="14"/>
  <c r="O27" i="15"/>
  <c r="G27" i="7"/>
  <c r="G32" i="7"/>
  <c r="H18" i="15"/>
  <c r="G32" i="15"/>
  <c r="H27" i="15"/>
  <c r="G43" i="15"/>
  <c r="G18" i="18"/>
  <c r="G22" i="18"/>
  <c r="G14" i="18"/>
  <c r="G25" i="18"/>
  <c r="G29" i="18"/>
  <c r="H44" i="1" s="1"/>
  <c r="G23" i="18"/>
  <c r="G28" i="18"/>
  <c r="H43" i="1" s="1"/>
  <c r="G19" i="18"/>
  <c r="G20" i="18"/>
  <c r="F26" i="18"/>
  <c r="F34" i="18"/>
  <c r="G49" i="1" s="1"/>
  <c r="F23" i="18"/>
  <c r="F37" i="18"/>
  <c r="G52" i="1" s="1"/>
  <c r="F10" i="18"/>
  <c r="F24" i="18"/>
  <c r="G39" i="1" s="1"/>
  <c r="F7" i="18"/>
  <c r="F33" i="18"/>
  <c r="G48" i="1" s="1"/>
  <c r="F9" i="18"/>
  <c r="P18" i="8"/>
  <c r="K32" i="14"/>
  <c r="J18" i="15"/>
  <c r="I32" i="15"/>
  <c r="I27" i="15"/>
  <c r="R18" i="15"/>
  <c r="H18" i="8"/>
  <c r="G18" i="8"/>
  <c r="H37" i="8"/>
  <c r="G43" i="8"/>
  <c r="G18" i="12"/>
  <c r="H32" i="12"/>
  <c r="H28" i="18"/>
  <c r="I43" i="1" s="1"/>
  <c r="H29" i="18"/>
  <c r="I44" i="1" s="1"/>
  <c r="H6" i="18"/>
  <c r="H8" i="18"/>
  <c r="I24" i="1" s="1"/>
  <c r="H25" i="18"/>
  <c r="I40" i="1" s="1"/>
  <c r="O22" i="18"/>
  <c r="O27" i="18"/>
  <c r="O42" i="1" s="1"/>
  <c r="S42" i="1" s="1"/>
  <c r="O15" i="18"/>
  <c r="O12" i="18"/>
  <c r="E32" i="18"/>
  <c r="F47" i="1" s="1"/>
  <c r="E30" i="18"/>
  <c r="F45" i="1" s="1"/>
  <c r="E13" i="18"/>
  <c r="E36" i="18"/>
  <c r="L18" i="18"/>
  <c r="L8" i="18"/>
  <c r="L15" i="18"/>
  <c r="L12" i="18"/>
  <c r="I27" i="12"/>
  <c r="R27" i="12"/>
  <c r="K32" i="15"/>
  <c r="G32" i="13"/>
  <c r="P23" i="18"/>
  <c r="P9" i="18"/>
  <c r="P25" i="1"/>
  <c r="L37" i="7"/>
  <c r="K37" i="7"/>
  <c r="I37" i="7"/>
  <c r="O37" i="7"/>
  <c r="J37" i="7"/>
  <c r="R37" i="8"/>
  <c r="J37" i="8"/>
  <c r="Q37" i="8"/>
  <c r="I37" i="8"/>
  <c r="I27" i="8"/>
  <c r="Q27" i="8"/>
  <c r="Q18" i="8"/>
  <c r="J18" i="8"/>
  <c r="I18" i="8"/>
  <c r="J37" i="12"/>
  <c r="I37" i="12"/>
  <c r="G37" i="12"/>
  <c r="H37" i="12"/>
  <c r="O37" i="12"/>
  <c r="H43" i="13"/>
  <c r="P43" i="13"/>
  <c r="O43" i="13"/>
  <c r="G43" i="13"/>
  <c r="M43" i="13"/>
  <c r="H27" i="13"/>
  <c r="G27" i="13"/>
  <c r="O27" i="13"/>
  <c r="N27" i="13"/>
  <c r="M37" i="14"/>
  <c r="N37" i="14"/>
  <c r="L37" i="14"/>
  <c r="K37" i="14"/>
  <c r="L43" i="15"/>
  <c r="K43" i="15"/>
  <c r="I43" i="15"/>
  <c r="J43" i="15"/>
  <c r="L37" i="15"/>
  <c r="I37" i="15"/>
  <c r="K37" i="15"/>
  <c r="J37" i="15"/>
  <c r="K37" i="8"/>
  <c r="K27" i="8"/>
  <c r="K27" i="12"/>
  <c r="J27" i="13"/>
  <c r="J37" i="13"/>
  <c r="I32" i="13"/>
  <c r="J18" i="13"/>
  <c r="I43" i="13"/>
  <c r="Q18" i="13"/>
  <c r="Q43" i="13"/>
  <c r="N37" i="15"/>
  <c r="M37" i="15"/>
  <c r="M15" i="18"/>
  <c r="M9" i="18"/>
  <c r="M22" i="18"/>
  <c r="M31" i="1"/>
  <c r="M17" i="18"/>
  <c r="M21" i="18"/>
  <c r="M31" i="18"/>
  <c r="M46" i="1" s="1"/>
  <c r="M37" i="18"/>
  <c r="M52" i="1" s="1"/>
  <c r="Q36" i="18"/>
  <c r="Q51" i="1" s="1"/>
  <c r="Q37" i="18"/>
  <c r="Q52" i="1"/>
  <c r="Q35" i="18"/>
  <c r="Q34" i="18"/>
  <c r="Q49" i="1" s="1"/>
  <c r="Q24" i="18"/>
  <c r="Q39" i="1" s="1"/>
  <c r="Q19" i="1"/>
  <c r="N26" i="18"/>
  <c r="N41" i="1" s="1"/>
  <c r="S41" i="1" s="1"/>
  <c r="N19" i="18"/>
  <c r="N29" i="1"/>
  <c r="N35" i="18"/>
  <c r="N50" i="1" s="1"/>
  <c r="N34" i="18"/>
  <c r="N22" i="18"/>
  <c r="N17" i="18"/>
  <c r="N33" i="18"/>
  <c r="N48" i="1" s="1"/>
  <c r="M43" i="8"/>
  <c r="N32" i="12"/>
  <c r="M18" i="12"/>
  <c r="N37" i="12"/>
  <c r="K37" i="13"/>
  <c r="K18" i="13"/>
  <c r="K32" i="13"/>
  <c r="K43" i="13"/>
  <c r="L43" i="13"/>
  <c r="J37" i="14"/>
  <c r="J32" i="14"/>
  <c r="I18" i="14"/>
  <c r="R27" i="14"/>
  <c r="Q37" i="14"/>
  <c r="Q32" i="14"/>
  <c r="O18" i="15"/>
  <c r="P43" i="15"/>
  <c r="H27" i="7"/>
  <c r="H32" i="7"/>
  <c r="G27" i="15"/>
  <c r="G24" i="18"/>
  <c r="G17" i="18"/>
  <c r="H37" i="1"/>
  <c r="G11" i="18"/>
  <c r="G15" i="18"/>
  <c r="G13" i="18"/>
  <c r="G12" i="18"/>
  <c r="G36" i="18"/>
  <c r="H51" i="1" s="1"/>
  <c r="G6" i="18"/>
  <c r="F12" i="18"/>
  <c r="G17" i="1" s="1"/>
  <c r="F21" i="18"/>
  <c r="F2" i="18"/>
  <c r="F19" i="18"/>
  <c r="G30" i="1"/>
  <c r="F20" i="18"/>
  <c r="G21" i="1"/>
  <c r="G34" i="1"/>
  <c r="F22" i="18"/>
  <c r="F17" i="18"/>
  <c r="G28" i="1"/>
  <c r="M27" i="13"/>
  <c r="L32" i="14"/>
  <c r="H23" i="18"/>
  <c r="H27" i="18"/>
  <c r="I42" i="1" s="1"/>
  <c r="H14" i="18"/>
  <c r="H15" i="18"/>
  <c r="O8" i="18"/>
  <c r="O36" i="18"/>
  <c r="O51" i="1" s="1"/>
  <c r="O2" i="18"/>
  <c r="O4" i="18"/>
  <c r="E28" i="18"/>
  <c r="E14" i="18"/>
  <c r="E33" i="18"/>
  <c r="F48" i="1" s="1"/>
  <c r="E35" i="18"/>
  <c r="L28" i="18"/>
  <c r="L43" i="1" s="1"/>
  <c r="L37" i="18"/>
  <c r="L52" i="1" s="1"/>
  <c r="L17" i="18"/>
  <c r="L29" i="18"/>
  <c r="J27" i="8"/>
  <c r="R27" i="8"/>
  <c r="H37" i="13"/>
  <c r="P19" i="18"/>
  <c r="P14" i="18"/>
  <c r="P27" i="1"/>
  <c r="G44" i="16"/>
  <c r="R40" i="16"/>
  <c r="R45" i="16"/>
  <c r="R35" i="16"/>
  <c r="Q14" i="16"/>
  <c r="R24" i="16"/>
  <c r="R41" i="16"/>
  <c r="R33" i="16"/>
  <c r="R18" i="16"/>
  <c r="Q34" i="16"/>
  <c r="R31" i="12"/>
  <c r="R21" i="12"/>
  <c r="R19" i="12"/>
  <c r="R16" i="12"/>
  <c r="Q16" i="12"/>
  <c r="R45" i="12"/>
  <c r="R35" i="12"/>
  <c r="Q31" i="12"/>
  <c r="Q20" i="12"/>
  <c r="R44" i="8"/>
  <c r="Q15" i="8"/>
  <c r="R19" i="8"/>
  <c r="R21" i="8"/>
  <c r="Q20" i="8"/>
  <c r="Q24" i="8"/>
  <c r="G24" i="9"/>
  <c r="O24" i="9"/>
  <c r="Q37" i="7"/>
  <c r="R24" i="7"/>
  <c r="R41" i="7"/>
  <c r="R16" i="7"/>
  <c r="N41" i="9"/>
  <c r="H41" i="9"/>
  <c r="O32" i="15"/>
  <c r="O37" i="8"/>
  <c r="O32" i="7"/>
  <c r="Y10" i="16"/>
  <c r="Z10" i="16"/>
  <c r="J43" i="16"/>
  <c r="J45" i="16"/>
  <c r="I24" i="16"/>
  <c r="I40" i="16"/>
  <c r="I15" i="16"/>
  <c r="I35" i="16"/>
  <c r="J31" i="16"/>
  <c r="J14" i="16"/>
  <c r="I14" i="16"/>
  <c r="J40" i="16"/>
  <c r="J41" i="16"/>
  <c r="J27" i="16"/>
  <c r="I27" i="16"/>
  <c r="J33" i="16"/>
  <c r="J22" i="16"/>
  <c r="J20" i="16"/>
  <c r="I20" i="16"/>
  <c r="K40" i="15"/>
  <c r="K44" i="15"/>
  <c r="L33" i="15"/>
  <c r="L31" i="15"/>
  <c r="K24" i="15"/>
  <c r="L14" i="15"/>
  <c r="L20" i="15"/>
  <c r="L45" i="15"/>
  <c r="K41" i="15"/>
  <c r="L21" i="15"/>
  <c r="L15" i="15"/>
  <c r="K14" i="15"/>
  <c r="L24" i="15"/>
  <c r="K36" i="15"/>
  <c r="L41" i="15"/>
  <c r="L40" i="15"/>
  <c r="K15" i="15"/>
  <c r="K21" i="15"/>
  <c r="K20" i="15"/>
  <c r="L16" i="15"/>
  <c r="M40" i="14"/>
  <c r="N45" i="14"/>
  <c r="N44" i="14"/>
  <c r="M24" i="14"/>
  <c r="N16" i="14"/>
  <c r="N33" i="14"/>
  <c r="N21" i="14"/>
  <c r="N31" i="14"/>
  <c r="N40" i="14"/>
  <c r="M36" i="14"/>
  <c r="N36" i="14"/>
  <c r="N35" i="14"/>
  <c r="M44" i="14"/>
  <c r="M14" i="14"/>
  <c r="N14" i="14"/>
  <c r="M20" i="14"/>
  <c r="M15" i="14"/>
  <c r="N15" i="14"/>
  <c r="P40" i="13"/>
  <c r="P45" i="13"/>
  <c r="O45" i="13"/>
  <c r="P14" i="13"/>
  <c r="O14" i="13"/>
  <c r="P24" i="13"/>
  <c r="P20" i="13"/>
  <c r="O19" i="13"/>
  <c r="P33" i="13"/>
  <c r="P19" i="13"/>
  <c r="O31" i="13"/>
  <c r="O20" i="13"/>
  <c r="O24" i="13"/>
  <c r="P21" i="13"/>
  <c r="O44" i="13"/>
  <c r="O36" i="13"/>
  <c r="H45" i="13"/>
  <c r="H40" i="13"/>
  <c r="G45" i="13"/>
  <c r="G16" i="13"/>
  <c r="G36" i="13"/>
  <c r="H19" i="13"/>
  <c r="G21" i="13"/>
  <c r="G33" i="13"/>
  <c r="G41" i="13"/>
  <c r="G14" i="13"/>
  <c r="H24" i="13"/>
  <c r="H36" i="13"/>
  <c r="G19" i="13"/>
  <c r="G44" i="13"/>
  <c r="H20" i="13"/>
  <c r="G31" i="13"/>
  <c r="J45" i="12"/>
  <c r="J44" i="12"/>
  <c r="J35" i="12"/>
  <c r="I19" i="12"/>
  <c r="J16" i="12"/>
  <c r="J14" i="12"/>
  <c r="J24" i="12"/>
  <c r="J36" i="12"/>
  <c r="I44" i="12"/>
  <c r="J21" i="12"/>
  <c r="I35" i="12"/>
  <c r="J33" i="12"/>
  <c r="I16" i="12"/>
  <c r="I14" i="12"/>
  <c r="I36" i="12"/>
  <c r="K41" i="11"/>
  <c r="K45" i="11"/>
  <c r="L37" i="11"/>
  <c r="L43" i="11"/>
  <c r="L13" i="11"/>
  <c r="L18" i="11"/>
  <c r="K18" i="11"/>
  <c r="K14" i="11"/>
  <c r="M28" i="10"/>
  <c r="N20" i="10"/>
  <c r="N16" i="10"/>
  <c r="N28" i="10"/>
  <c r="P40" i="9"/>
  <c r="O44" i="9"/>
  <c r="O20" i="9"/>
  <c r="P12" i="9"/>
  <c r="P15" i="9"/>
  <c r="P33" i="9"/>
  <c r="O29" i="9"/>
  <c r="O15" i="9"/>
  <c r="P37" i="9"/>
  <c r="P19" i="9"/>
  <c r="G45" i="9"/>
  <c r="G40" i="9"/>
  <c r="H21" i="9"/>
  <c r="G19" i="9"/>
  <c r="H40" i="9"/>
  <c r="G37" i="9"/>
  <c r="H31" i="9"/>
  <c r="G29" i="9"/>
  <c r="H12" i="9"/>
  <c r="H16" i="9"/>
  <c r="H25" i="9"/>
  <c r="H15" i="9"/>
  <c r="G31" i="9"/>
  <c r="I40" i="8"/>
  <c r="I41" i="8"/>
  <c r="I21" i="8"/>
  <c r="J19" i="8"/>
  <c r="J33" i="8"/>
  <c r="J36" i="8"/>
  <c r="I20" i="8"/>
  <c r="K35" i="7"/>
  <c r="L19" i="7"/>
  <c r="K45" i="7"/>
  <c r="L45" i="7"/>
  <c r="L14" i="7"/>
  <c r="L33" i="7"/>
  <c r="K20" i="7"/>
  <c r="L15" i="7"/>
  <c r="L40" i="7"/>
  <c r="L35" i="7"/>
  <c r="K41" i="7"/>
  <c r="K44" i="7"/>
  <c r="K14" i="7"/>
  <c r="K19" i="7"/>
  <c r="K33" i="7"/>
  <c r="K21" i="7"/>
  <c r="K31" i="7"/>
  <c r="K15" i="7"/>
  <c r="K36" i="7"/>
  <c r="L41" i="7"/>
  <c r="K16" i="7"/>
  <c r="L44" i="7"/>
  <c r="J18" i="16"/>
  <c r="R22" i="16"/>
  <c r="K13" i="11"/>
  <c r="AA27" i="11"/>
  <c r="Z37" i="11"/>
  <c r="Y37" i="11"/>
  <c r="AA37" i="11" s="1"/>
  <c r="M15" i="10"/>
  <c r="M23" i="10"/>
  <c r="M37" i="10"/>
  <c r="H14" i="9"/>
  <c r="G18" i="9"/>
  <c r="H18" i="9"/>
  <c r="H20" i="9"/>
  <c r="Y26" i="9"/>
  <c r="Z26" i="9"/>
  <c r="AA26" i="9" s="1"/>
  <c r="Z28" i="9"/>
  <c r="Y28" i="9"/>
  <c r="Z22" i="8"/>
  <c r="Y22" i="8"/>
  <c r="R37" i="20"/>
  <c r="J37" i="20"/>
  <c r="Q37" i="20"/>
  <c r="I37" i="20"/>
  <c r="N37" i="20"/>
  <c r="M37" i="20"/>
  <c r="R32" i="20"/>
  <c r="J32" i="20"/>
  <c r="Q32" i="20"/>
  <c r="I32" i="20"/>
  <c r="O32" i="20"/>
  <c r="M32" i="20"/>
  <c r="M27" i="20"/>
  <c r="R27" i="20"/>
  <c r="R45" i="20"/>
  <c r="R44" i="20"/>
  <c r="R15" i="20"/>
  <c r="R24" i="20"/>
  <c r="Q15" i="20"/>
  <c r="R16" i="20"/>
  <c r="Q16" i="20"/>
  <c r="I20" i="20"/>
  <c r="I44" i="20"/>
  <c r="J15" i="20"/>
  <c r="K12" i="21"/>
  <c r="I12" i="21"/>
  <c r="M12" i="21"/>
  <c r="Q12" i="21"/>
  <c r="L36" i="7"/>
  <c r="L31" i="7"/>
  <c r="L16" i="7"/>
  <c r="Y38" i="12"/>
  <c r="AA38" i="12"/>
  <c r="Y39" i="15"/>
  <c r="AA39" i="15"/>
  <c r="Z15" i="16"/>
  <c r="R14" i="16"/>
  <c r="R37" i="16"/>
  <c r="I37" i="16"/>
  <c r="Z33" i="14"/>
  <c r="Y33" i="14"/>
  <c r="AA33" i="14" s="1"/>
  <c r="L26" i="11"/>
  <c r="L28" i="11"/>
  <c r="K32" i="11"/>
  <c r="L34" i="11"/>
  <c r="G25" i="9"/>
  <c r="G33" i="9"/>
  <c r="H33" i="9"/>
  <c r="J14" i="20"/>
  <c r="N32" i="20"/>
  <c r="O37" i="20"/>
  <c r="I18" i="16"/>
  <c r="Y28" i="6"/>
  <c r="Y20" i="14"/>
  <c r="AA20" i="14" s="1"/>
  <c r="AA14" i="9"/>
  <c r="Z31" i="11"/>
  <c r="Z13" i="16"/>
  <c r="AA13" i="16"/>
  <c r="AA23" i="13"/>
  <c r="Z27" i="7"/>
  <c r="Z18" i="8"/>
  <c r="Z29" i="6"/>
  <c r="Y29" i="6"/>
  <c r="AA29" i="6" s="1"/>
  <c r="J19" i="16"/>
  <c r="I21" i="16"/>
  <c r="R21" i="16"/>
  <c r="Z13" i="15"/>
  <c r="Y13" i="15"/>
  <c r="AA13" i="15"/>
  <c r="Y35" i="13"/>
  <c r="Z35" i="13"/>
  <c r="AA35" i="13" s="1"/>
  <c r="Y20" i="12"/>
  <c r="Z20" i="12"/>
  <c r="K20" i="11"/>
  <c r="L22" i="11"/>
  <c r="Z30" i="11"/>
  <c r="Y30" i="11"/>
  <c r="AA30" i="11" s="1"/>
  <c r="Q14" i="20"/>
  <c r="I15" i="20"/>
  <c r="I43" i="20"/>
  <c r="Z45" i="8"/>
  <c r="Y45" i="8"/>
  <c r="O37" i="13"/>
  <c r="O32" i="12"/>
  <c r="M31" i="11"/>
  <c r="O32" i="8"/>
  <c r="M30" i="6"/>
  <c r="J15" i="7"/>
  <c r="I14" i="7"/>
  <c r="I45" i="7"/>
  <c r="J45" i="7"/>
  <c r="AC15" i="20"/>
  <c r="Q36" i="20"/>
  <c r="M21" i="20"/>
  <c r="R21" i="20"/>
  <c r="J21" i="20"/>
  <c r="P16" i="20"/>
  <c r="J16" i="20"/>
  <c r="O16" i="20"/>
  <c r="L31" i="11"/>
  <c r="Y42" i="11"/>
  <c r="D27" i="1"/>
  <c r="O31" i="7"/>
  <c r="I16" i="20"/>
  <c r="Q27" i="20"/>
  <c r="Q45" i="20"/>
  <c r="I27" i="21"/>
  <c r="Q18" i="21"/>
  <c r="M16" i="21"/>
  <c r="I36" i="21"/>
  <c r="O45" i="20"/>
  <c r="I10" i="20"/>
  <c r="O32" i="9"/>
  <c r="G36" i="9"/>
  <c r="O37" i="17"/>
  <c r="R45" i="1" s="1"/>
  <c r="O25" i="17"/>
  <c r="O18" i="17"/>
  <c r="S20" i="18"/>
  <c r="O13" i="17"/>
  <c r="Q16" i="7"/>
  <c r="L21" i="7"/>
  <c r="AA41" i="12"/>
  <c r="H45" i="9"/>
  <c r="I19" i="20"/>
  <c r="AC35" i="20"/>
  <c r="Q43" i="20"/>
  <c r="M43" i="21"/>
  <c r="M18" i="21"/>
  <c r="I16" i="21"/>
  <c r="I42" i="21"/>
  <c r="K16" i="21"/>
  <c r="O18" i="21"/>
  <c r="Q15" i="21"/>
  <c r="Q39" i="20"/>
  <c r="Q24" i="20"/>
  <c r="P14" i="20"/>
  <c r="K15" i="20"/>
  <c r="AC11" i="21"/>
  <c r="D24" i="1"/>
  <c r="O23" i="17"/>
  <c r="P23" i="17"/>
  <c r="Y24" i="11"/>
  <c r="AA24" i="11" s="1"/>
  <c r="AA14" i="15"/>
  <c r="Z16" i="6"/>
  <c r="Y16" i="6"/>
  <c r="AA16" i="6" s="1"/>
  <c r="Y19" i="7"/>
  <c r="Z19" i="7"/>
  <c r="AA19" i="7"/>
  <c r="Y23" i="7"/>
  <c r="Z23" i="7"/>
  <c r="AA23" i="7"/>
  <c r="Y35" i="7"/>
  <c r="Z35" i="7"/>
  <c r="Z39" i="7"/>
  <c r="Y39" i="7"/>
  <c r="AA39" i="7"/>
  <c r="Z11" i="16"/>
  <c r="Y11" i="16"/>
  <c r="Y36" i="16"/>
  <c r="Z36" i="16"/>
  <c r="Z38" i="16"/>
  <c r="Y38" i="16"/>
  <c r="AA38" i="16" s="1"/>
  <c r="Z15" i="15"/>
  <c r="Y15" i="15"/>
  <c r="Z23" i="15"/>
  <c r="Y23" i="15"/>
  <c r="AA23" i="15"/>
  <c r="Y31" i="15"/>
  <c r="Z31" i="15"/>
  <c r="Y35" i="15"/>
  <c r="AA35" i="15"/>
  <c r="Z35" i="15"/>
  <c r="Z24" i="14"/>
  <c r="Y24" i="14"/>
  <c r="Z17" i="13"/>
  <c r="Y17" i="13"/>
  <c r="Z34" i="12"/>
  <c r="Y34" i="12"/>
  <c r="Z23" i="11"/>
  <c r="Y23" i="11"/>
  <c r="Z25" i="11"/>
  <c r="AA25" i="11"/>
  <c r="Y25" i="11"/>
  <c r="Z35" i="11"/>
  <c r="Y35" i="11"/>
  <c r="AA35" i="11" s="1"/>
  <c r="AA37" i="8"/>
  <c r="O32" i="17"/>
  <c r="R40" i="1"/>
  <c r="O20" i="17"/>
  <c r="AA42" i="2"/>
  <c r="AB42" i="2"/>
  <c r="AC42" i="2" s="1"/>
  <c r="Z44" i="6"/>
  <c r="Y44" i="6"/>
  <c r="Z33" i="6"/>
  <c r="Y33" i="6"/>
  <c r="AA33" i="6" s="1"/>
  <c r="Y16" i="7"/>
  <c r="Z16" i="7"/>
  <c r="Y24" i="7"/>
  <c r="AA24" i="7"/>
  <c r="Z24" i="7"/>
  <c r="Z28" i="7"/>
  <c r="Y28" i="7"/>
  <c r="AA28" i="7"/>
  <c r="Y20" i="16"/>
  <c r="Z20" i="16"/>
  <c r="Z22" i="16"/>
  <c r="Y22" i="16"/>
  <c r="AA22" i="16" s="1"/>
  <c r="Z12" i="15"/>
  <c r="Y12" i="15"/>
  <c r="Z20" i="15"/>
  <c r="AA20" i="15" s="1"/>
  <c r="Y20" i="15"/>
  <c r="Z24" i="15"/>
  <c r="Y24" i="15"/>
  <c r="Y11" i="12"/>
  <c r="Z11" i="12"/>
  <c r="AA11" i="12"/>
  <c r="Y15" i="11"/>
  <c r="AA15" i="11" s="1"/>
  <c r="Z15" i="11"/>
  <c r="Y19" i="11"/>
  <c r="Z19" i="11"/>
  <c r="Z11" i="10"/>
  <c r="Y11" i="10"/>
  <c r="Z19" i="10"/>
  <c r="Y19" i="10"/>
  <c r="Y25" i="10"/>
  <c r="Z25" i="10"/>
  <c r="Z31" i="10"/>
  <c r="Y31" i="10"/>
  <c r="Z37" i="10"/>
  <c r="Y37" i="10"/>
  <c r="Z34" i="9"/>
  <c r="Y34" i="9"/>
  <c r="Z26" i="8"/>
  <c r="Y26" i="8"/>
  <c r="Y34" i="8"/>
  <c r="Z34" i="8"/>
  <c r="Y20" i="7"/>
  <c r="AA20" i="7"/>
  <c r="AA33" i="10"/>
  <c r="Y19" i="15"/>
  <c r="AA19" i="15" s="1"/>
  <c r="Y11" i="15"/>
  <c r="AA11" i="15"/>
  <c r="Y34" i="16"/>
  <c r="AA34" i="16" s="1"/>
  <c r="Z43" i="12"/>
  <c r="Z42" i="6"/>
  <c r="Y42" i="6"/>
  <c r="Z42" i="7"/>
  <c r="Y42" i="7"/>
  <c r="AA42" i="7"/>
  <c r="Z45" i="11"/>
  <c r="AA45" i="11" s="1"/>
  <c r="Y45" i="11"/>
  <c r="Z45" i="16"/>
  <c r="AA45" i="16"/>
  <c r="Y45" i="16"/>
  <c r="Q41" i="16"/>
  <c r="Q45" i="12"/>
  <c r="Q45" i="8"/>
  <c r="Q41" i="8"/>
  <c r="Q33" i="8"/>
  <c r="Q21" i="8"/>
  <c r="AC12" i="20"/>
  <c r="M14" i="20"/>
  <c r="R14" i="20"/>
  <c r="J19" i="20"/>
  <c r="Q19" i="20"/>
  <c r="AC22" i="20"/>
  <c r="M24" i="20"/>
  <c r="I33" i="20"/>
  <c r="R33" i="20"/>
  <c r="AC34" i="20"/>
  <c r="AC36" i="20"/>
  <c r="J44" i="20"/>
  <c r="I43" i="21"/>
  <c r="M31" i="21"/>
  <c r="G36" i="21"/>
  <c r="K28" i="21"/>
  <c r="Q37" i="21"/>
  <c r="O35" i="21"/>
  <c r="G35" i="21"/>
  <c r="M32" i="21"/>
  <c r="O32" i="21"/>
  <c r="AA25" i="7"/>
  <c r="O16" i="7"/>
  <c r="P16" i="7"/>
  <c r="O24" i="7"/>
  <c r="O45" i="7"/>
  <c r="O40" i="7"/>
  <c r="P37" i="7"/>
  <c r="P18" i="7"/>
  <c r="O27" i="7"/>
  <c r="P15" i="7"/>
  <c r="O15" i="15"/>
  <c r="O36" i="12"/>
  <c r="I16" i="8"/>
  <c r="O15" i="7"/>
  <c r="O14" i="6"/>
  <c r="O14" i="20"/>
  <c r="N14" i="20"/>
  <c r="AC14" i="20"/>
  <c r="AC18" i="20"/>
  <c r="K19" i="20"/>
  <c r="AC19" i="20"/>
  <c r="G24" i="20"/>
  <c r="N24" i="20"/>
  <c r="M33" i="20"/>
  <c r="J33" i="20"/>
  <c r="L44" i="20"/>
  <c r="I31" i="21"/>
  <c r="K36" i="21"/>
  <c r="Q31" i="21"/>
  <c r="K31" i="21"/>
  <c r="O43" i="21"/>
  <c r="I32" i="21"/>
  <c r="G43" i="21"/>
  <c r="O42" i="21"/>
  <c r="AC10" i="21"/>
  <c r="G12" i="21"/>
  <c r="AC15" i="21"/>
  <c r="AC21" i="21"/>
  <c r="AC24" i="21"/>
  <c r="AC26" i="21"/>
  <c r="AA16" i="12"/>
  <c r="P20" i="7"/>
  <c r="P32" i="7"/>
  <c r="O41" i="7"/>
  <c r="P45" i="7"/>
  <c r="P33" i="7"/>
  <c r="O19" i="7"/>
  <c r="AC25" i="20"/>
  <c r="Q33" i="20"/>
  <c r="I14" i="20"/>
  <c r="AC20" i="20"/>
  <c r="AC23" i="20"/>
  <c r="I24" i="20"/>
  <c r="AC27" i="20"/>
  <c r="Q44" i="20"/>
  <c r="M35" i="21"/>
  <c r="O36" i="21"/>
  <c r="K35" i="21"/>
  <c r="O31" i="21"/>
  <c r="Q43" i="21"/>
  <c r="Q32" i="21"/>
  <c r="M44" i="20"/>
  <c r="AC37" i="21"/>
  <c r="AC45" i="21"/>
  <c r="M29" i="10"/>
  <c r="N29" i="10"/>
  <c r="N23" i="10"/>
  <c r="K36" i="11"/>
  <c r="K28" i="11"/>
  <c r="J21" i="16"/>
  <c r="H24" i="9"/>
  <c r="Y26" i="6"/>
  <c r="AA26" i="6"/>
  <c r="Y37" i="15"/>
  <c r="AA37" i="15" s="1"/>
  <c r="Z38" i="6"/>
  <c r="AA38" i="6"/>
  <c r="Y14" i="6"/>
  <c r="Y27" i="12"/>
  <c r="AA39" i="9"/>
  <c r="Z16" i="16"/>
  <c r="AA16" i="16"/>
  <c r="AA24" i="10"/>
  <c r="AA29" i="10"/>
  <c r="AA15" i="13"/>
  <c r="Y17" i="14"/>
  <c r="AA17" i="14" s="1"/>
  <c r="Y17" i="7"/>
  <c r="Z25" i="14"/>
  <c r="Z17" i="11"/>
  <c r="AA17" i="11" s="1"/>
  <c r="Z33" i="15"/>
  <c r="AA33" i="15"/>
  <c r="Y15" i="12"/>
  <c r="AA15" i="12" s="1"/>
  <c r="R21" i="7"/>
  <c r="Q15" i="7"/>
  <c r="Q31" i="7"/>
  <c r="Z43" i="9"/>
  <c r="Y40" i="8"/>
  <c r="AA40" i="8"/>
  <c r="AC45" i="20"/>
  <c r="AC29" i="20"/>
  <c r="I45" i="20"/>
  <c r="M10" i="21"/>
  <c r="Q27" i="21"/>
  <c r="K18" i="21"/>
  <c r="I14" i="21"/>
  <c r="O10" i="21"/>
  <c r="AC20" i="21"/>
  <c r="H26" i="11"/>
  <c r="G28" i="11"/>
  <c r="N36" i="9"/>
  <c r="N24" i="9"/>
  <c r="L15" i="10"/>
  <c r="L29" i="10"/>
  <c r="J34" i="11"/>
  <c r="I28" i="11"/>
  <c r="J28" i="11"/>
  <c r="O19" i="16"/>
  <c r="H21" i="16"/>
  <c r="O36" i="9"/>
  <c r="K34" i="11"/>
  <c r="L36" i="11"/>
  <c r="K26" i="11"/>
  <c r="H36" i="9"/>
  <c r="Y18" i="6"/>
  <c r="AA18" i="6"/>
  <c r="Y21" i="11"/>
  <c r="AA21" i="11" s="1"/>
  <c r="Y23" i="12"/>
  <c r="Z34" i="13"/>
  <c r="AA34" i="13"/>
  <c r="Y26" i="13"/>
  <c r="AA26" i="13" s="1"/>
  <c r="Y37" i="14"/>
  <c r="AA37" i="14" s="1"/>
  <c r="Y11" i="11"/>
  <c r="AA11" i="11" s="1"/>
  <c r="Z13" i="11"/>
  <c r="AA13" i="11"/>
  <c r="Y35" i="16"/>
  <c r="AA35" i="16" s="1"/>
  <c r="Y29" i="15"/>
  <c r="AA29" i="15" s="1"/>
  <c r="Z22" i="6"/>
  <c r="AA22" i="6" s="1"/>
  <c r="R15" i="7"/>
  <c r="Y45" i="9"/>
  <c r="AA45" i="9" s="1"/>
  <c r="Y41" i="11"/>
  <c r="AA41" i="11"/>
  <c r="Y45" i="15"/>
  <c r="AA45" i="15" s="1"/>
  <c r="Z44" i="8"/>
  <c r="I10" i="21"/>
  <c r="Q14" i="21"/>
  <c r="O16" i="21"/>
  <c r="AC36" i="2"/>
  <c r="AC12" i="2"/>
  <c r="AC19" i="2"/>
  <c r="M19" i="16"/>
  <c r="M36" i="9"/>
  <c r="J32" i="11"/>
  <c r="I26" i="11"/>
  <c r="Q34" i="11"/>
  <c r="H44" i="16"/>
  <c r="P36" i="9"/>
  <c r="I44" i="16"/>
  <c r="Z17" i="9"/>
  <c r="Y19" i="12"/>
  <c r="AA19" i="12" s="1"/>
  <c r="Y14" i="13"/>
  <c r="AA14" i="13" s="1"/>
  <c r="AA28" i="10"/>
  <c r="Y29" i="16"/>
  <c r="Y41" i="15"/>
  <c r="Y43" i="14"/>
  <c r="AA43" i="14"/>
  <c r="Y40" i="6"/>
  <c r="AC27" i="21"/>
  <c r="AA30" i="13"/>
  <c r="H46" i="21"/>
  <c r="AC31" i="21"/>
  <c r="AA23" i="10"/>
  <c r="P20" i="1"/>
  <c r="O30" i="17"/>
  <c r="D26" i="1"/>
  <c r="O40" i="17"/>
  <c r="L35" i="6"/>
  <c r="H16" i="17"/>
  <c r="O34" i="17"/>
  <c r="P34" i="17" s="1"/>
  <c r="V27" i="18" s="1"/>
  <c r="O22" i="17"/>
  <c r="P22" i="17"/>
  <c r="O10" i="17"/>
  <c r="Q40" i="10"/>
  <c r="Q40" i="16"/>
  <c r="O36" i="16"/>
  <c r="I16" i="16"/>
  <c r="I16" i="10"/>
  <c r="Q44" i="8"/>
  <c r="Q40" i="8"/>
  <c r="K45" i="20"/>
  <c r="I33" i="1"/>
  <c r="F32" i="1"/>
  <c r="D23" i="1"/>
  <c r="D20" i="1"/>
  <c r="M38" i="1"/>
  <c r="I18" i="1"/>
  <c r="P37" i="1"/>
  <c r="D17" i="1"/>
  <c r="Q34" i="1"/>
  <c r="Q17" i="1"/>
  <c r="N23" i="1"/>
  <c r="H33" i="1"/>
  <c r="D33" i="1"/>
  <c r="D29" i="1"/>
  <c r="AC26" i="2"/>
  <c r="AC25" i="2"/>
  <c r="AC35" i="2"/>
  <c r="Y21" i="9"/>
  <c r="AA21" i="9"/>
  <c r="Y17" i="15"/>
  <c r="AA17" i="15" s="1"/>
  <c r="Z15" i="10"/>
  <c r="Y15" i="10"/>
  <c r="Z40" i="15"/>
  <c r="Y40" i="15"/>
  <c r="Y19" i="14"/>
  <c r="Z19" i="14"/>
  <c r="AB44" i="2"/>
  <c r="AA44" i="2"/>
  <c r="Z41" i="13"/>
  <c r="Y41" i="13"/>
  <c r="AA41" i="13" s="1"/>
  <c r="Y28" i="15"/>
  <c r="Z28" i="15"/>
  <c r="Z32" i="14"/>
  <c r="Y32" i="14"/>
  <c r="Z13" i="13"/>
  <c r="Y13" i="13"/>
  <c r="Y25" i="13"/>
  <c r="Z25" i="13"/>
  <c r="Z30" i="12"/>
  <c r="Y30" i="12"/>
  <c r="K11" i="11"/>
  <c r="G11" i="11"/>
  <c r="H11" i="11"/>
  <c r="H44" i="10"/>
  <c r="M44" i="10"/>
  <c r="I44" i="10"/>
  <c r="K44" i="10"/>
  <c r="N44" i="10"/>
  <c r="L44" i="10"/>
  <c r="R44" i="10"/>
  <c r="Z44" i="11"/>
  <c r="Y44" i="11"/>
  <c r="Q20" i="6"/>
  <c r="P20" i="6"/>
  <c r="I20" i="6"/>
  <c r="M20" i="6"/>
  <c r="K20" i="6"/>
  <c r="O20" i="6"/>
  <c r="R20" i="6"/>
  <c r="G20" i="6"/>
  <c r="M40" i="20"/>
  <c r="J40" i="20"/>
  <c r="I40" i="20"/>
  <c r="H40" i="20"/>
  <c r="R40" i="20"/>
  <c r="N40" i="20"/>
  <c r="R10" i="20"/>
  <c r="Q10" i="20"/>
  <c r="P10" i="20"/>
  <c r="O10" i="20"/>
  <c r="N10" i="20"/>
  <c r="M10" i="20"/>
  <c r="J10" i="20"/>
  <c r="Q17" i="21"/>
  <c r="O17" i="21"/>
  <c r="K17" i="21"/>
  <c r="G17" i="21"/>
  <c r="K23" i="21"/>
  <c r="G23" i="21"/>
  <c r="Q23" i="21"/>
  <c r="M23" i="21"/>
  <c r="O23" i="21"/>
  <c r="Y34" i="7"/>
  <c r="Z34" i="7"/>
  <c r="N13" i="16"/>
  <c r="I13" i="16"/>
  <c r="M13" i="16"/>
  <c r="J13" i="16"/>
  <c r="H13" i="16"/>
  <c r="O13" i="16"/>
  <c r="G13" i="16"/>
  <c r="P13" i="16"/>
  <c r="H26" i="16"/>
  <c r="Q26" i="16"/>
  <c r="P26" i="16"/>
  <c r="M26" i="16"/>
  <c r="I26" i="16"/>
  <c r="N26" i="16"/>
  <c r="L26" i="16"/>
  <c r="J26" i="16"/>
  <c r="R26" i="16"/>
  <c r="J32" i="16"/>
  <c r="Q32" i="16"/>
  <c r="M32" i="16"/>
  <c r="O32" i="16"/>
  <c r="I32" i="16"/>
  <c r="H32" i="16"/>
  <c r="P32" i="16"/>
  <c r="I38" i="16"/>
  <c r="H38" i="16"/>
  <c r="N38" i="16"/>
  <c r="Q38" i="16"/>
  <c r="R38" i="16"/>
  <c r="G38" i="16"/>
  <c r="L38" i="16"/>
  <c r="O38" i="16"/>
  <c r="J38" i="16"/>
  <c r="M38" i="16"/>
  <c r="Y22" i="14"/>
  <c r="Z22" i="14"/>
  <c r="I17" i="21"/>
  <c r="H35" i="6"/>
  <c r="Q35" i="6"/>
  <c r="G35" i="6"/>
  <c r="N35" i="6"/>
  <c r="K35" i="6"/>
  <c r="P35" i="6"/>
  <c r="I35" i="6"/>
  <c r="D8" i="18"/>
  <c r="D31" i="18"/>
  <c r="D9" i="18"/>
  <c r="D22" i="18"/>
  <c r="D21" i="18"/>
  <c r="E27" i="1" s="1"/>
  <c r="D3" i="18"/>
  <c r="D24" i="18"/>
  <c r="D15" i="18"/>
  <c r="D32" i="18"/>
  <c r="K32" i="18" s="1"/>
  <c r="D34" i="18"/>
  <c r="E49" i="1" s="1"/>
  <c r="D33" i="18"/>
  <c r="D10" i="18"/>
  <c r="D30" i="18"/>
  <c r="D27" i="18"/>
  <c r="E42" i="1" s="1"/>
  <c r="D13" i="18"/>
  <c r="D11" i="18"/>
  <c r="D29" i="18"/>
  <c r="D17" i="18"/>
  <c r="D37" i="18"/>
  <c r="D26" i="18"/>
  <c r="E41" i="1" s="1"/>
  <c r="D7" i="18"/>
  <c r="D5" i="18"/>
  <c r="K5" i="18" s="1"/>
  <c r="D18" i="18"/>
  <c r="D14" i="18"/>
  <c r="D36" i="18"/>
  <c r="E51" i="1" s="1"/>
  <c r="D28" i="18"/>
  <c r="M26" i="21"/>
  <c r="G26" i="21"/>
  <c r="I26" i="21"/>
  <c r="Q26" i="21"/>
  <c r="O26" i="21"/>
  <c r="K26" i="21"/>
  <c r="D35" i="18"/>
  <c r="Y12" i="14"/>
  <c r="AA12" i="14" s="1"/>
  <c r="Z12" i="14"/>
  <c r="Y44" i="9"/>
  <c r="AA44" i="9"/>
  <c r="N20" i="6"/>
  <c r="H20" i="6"/>
  <c r="Q44" i="6"/>
  <c r="R33" i="6"/>
  <c r="Q32" i="6"/>
  <c r="R44" i="6"/>
  <c r="Q27" i="6"/>
  <c r="R41" i="6"/>
  <c r="Q37" i="6"/>
  <c r="Q40" i="6"/>
  <c r="Q19" i="6"/>
  <c r="R39" i="6"/>
  <c r="R14" i="6"/>
  <c r="Q15" i="6"/>
  <c r="Q41" i="6"/>
  <c r="R18" i="6"/>
  <c r="R36" i="6"/>
  <c r="Q24" i="6"/>
  <c r="J20" i="6"/>
  <c r="D19" i="18"/>
  <c r="E34" i="1" s="1"/>
  <c r="Y14" i="12"/>
  <c r="AA14" i="12"/>
  <c r="Y39" i="16"/>
  <c r="Z39" i="16"/>
  <c r="AA39" i="16" s="1"/>
  <c r="R19" i="10"/>
  <c r="Q19" i="10"/>
  <c r="I19" i="10"/>
  <c r="G19" i="10"/>
  <c r="M19" i="10"/>
  <c r="L19" i="10"/>
  <c r="K19" i="10"/>
  <c r="N19" i="10"/>
  <c r="K31" i="10"/>
  <c r="I31" i="10"/>
  <c r="N31" i="10"/>
  <c r="J31" i="10"/>
  <c r="G37" i="10"/>
  <c r="I37" i="10"/>
  <c r="L37" i="10"/>
  <c r="K37" i="10"/>
  <c r="Q37" i="10"/>
  <c r="H37" i="10"/>
  <c r="J37" i="10"/>
  <c r="N37" i="10"/>
  <c r="R37" i="10"/>
  <c r="Z13" i="9"/>
  <c r="AA13" i="9"/>
  <c r="Y13" i="9"/>
  <c r="Y19" i="9"/>
  <c r="Z19" i="9"/>
  <c r="K32" i="9"/>
  <c r="H32" i="9"/>
  <c r="N32" i="9"/>
  <c r="P32" i="9"/>
  <c r="G32" i="9"/>
  <c r="M32" i="9"/>
  <c r="L32" i="9"/>
  <c r="Y29" i="8"/>
  <c r="Z29" i="8"/>
  <c r="AC10" i="2"/>
  <c r="L20" i="6"/>
  <c r="M35" i="6"/>
  <c r="Z38" i="7"/>
  <c r="Y38" i="7"/>
  <c r="O15" i="16"/>
  <c r="M15" i="16"/>
  <c r="P15" i="16"/>
  <c r="R15" i="16"/>
  <c r="J15" i="16"/>
  <c r="Q15" i="16"/>
  <c r="G15" i="16"/>
  <c r="Z21" i="16"/>
  <c r="Y21" i="16"/>
  <c r="Q28" i="16"/>
  <c r="G28" i="16"/>
  <c r="P28" i="16"/>
  <c r="M28" i="16"/>
  <c r="K28" i="16"/>
  <c r="J28" i="16"/>
  <c r="H28" i="16"/>
  <c r="O28" i="16"/>
  <c r="N28" i="16"/>
  <c r="L28" i="16"/>
  <c r="R34" i="16"/>
  <c r="L34" i="16"/>
  <c r="K34" i="16"/>
  <c r="J34" i="16"/>
  <c r="M34" i="16"/>
  <c r="O34" i="16"/>
  <c r="N34" i="16"/>
  <c r="I34" i="16"/>
  <c r="G34" i="16"/>
  <c r="H34" i="16"/>
  <c r="P34" i="16"/>
  <c r="G14" i="10"/>
  <c r="N14" i="10"/>
  <c r="K14" i="10"/>
  <c r="Q14" i="10"/>
  <c r="J14" i="10"/>
  <c r="M14" i="10"/>
  <c r="L14" i="10"/>
  <c r="R14" i="10"/>
  <c r="I23" i="21"/>
  <c r="M17" i="21"/>
  <c r="R35" i="6"/>
  <c r="Z12" i="6"/>
  <c r="Y12" i="6"/>
  <c r="Y24" i="6"/>
  <c r="Z24" i="6"/>
  <c r="Z36" i="6"/>
  <c r="Y36" i="6"/>
  <c r="Z15" i="7"/>
  <c r="Y15" i="7"/>
  <c r="AA15" i="7" s="1"/>
  <c r="AA27" i="7"/>
  <c r="K27" i="11"/>
  <c r="H27" i="11"/>
  <c r="G27" i="11"/>
  <c r="O27" i="11"/>
  <c r="J27" i="11"/>
  <c r="L27" i="11"/>
  <c r="I27" i="11"/>
  <c r="H33" i="11"/>
  <c r="K33" i="11"/>
  <c r="I33" i="11"/>
  <c r="P33" i="11"/>
  <c r="Z21" i="13"/>
  <c r="Y21" i="13"/>
  <c r="Z33" i="13"/>
  <c r="Y33" i="13"/>
  <c r="Y26" i="12"/>
  <c r="Z26" i="12"/>
  <c r="K15" i="11"/>
  <c r="I15" i="11"/>
  <c r="G15" i="11"/>
  <c r="L15" i="11"/>
  <c r="J15" i="11"/>
  <c r="H15" i="11"/>
  <c r="R15" i="11"/>
  <c r="P15" i="11"/>
  <c r="Q15" i="11"/>
  <c r="O21" i="11"/>
  <c r="K21" i="11"/>
  <c r="I21" i="11"/>
  <c r="L21" i="11"/>
  <c r="J21" i="11"/>
  <c r="G21" i="11"/>
  <c r="P21" i="11"/>
  <c r="Y10" i="15"/>
  <c r="Z10" i="15"/>
  <c r="AA10" i="15" s="1"/>
  <c r="O41" i="14"/>
  <c r="O20" i="14"/>
  <c r="P37" i="14"/>
  <c r="P40" i="14"/>
  <c r="O44" i="14"/>
  <c r="P18" i="14"/>
  <c r="P32" i="14"/>
  <c r="O27" i="14"/>
  <c r="P31" i="14"/>
  <c r="P45" i="14"/>
  <c r="O36" i="14"/>
  <c r="O31" i="14"/>
  <c r="O37" i="14"/>
  <c r="O18" i="14"/>
  <c r="P33" i="14"/>
  <c r="O19" i="14"/>
  <c r="O32" i="14"/>
  <c r="O33" i="14"/>
  <c r="L45" i="12"/>
  <c r="K19" i="12"/>
  <c r="L27" i="12"/>
  <c r="L19" i="12"/>
  <c r="L14" i="12"/>
  <c r="K18" i="12"/>
  <c r="H11" i="10"/>
  <c r="H45" i="10"/>
  <c r="G24" i="10"/>
  <c r="G20" i="10"/>
  <c r="G11" i="10"/>
  <c r="H40" i="10"/>
  <c r="H20" i="10"/>
  <c r="H23" i="10"/>
  <c r="H24" i="10"/>
  <c r="G18" i="10"/>
  <c r="H13" i="10"/>
  <c r="G29" i="10"/>
  <c r="G28" i="10"/>
  <c r="H18" i="10"/>
  <c r="H15" i="10"/>
  <c r="G13" i="10"/>
  <c r="H29" i="10"/>
  <c r="H41" i="10"/>
  <c r="H34" i="10"/>
  <c r="G36" i="10"/>
  <c r="G35" i="10"/>
  <c r="M27" i="7"/>
  <c r="M18" i="7"/>
  <c r="M36" i="7"/>
  <c r="M20" i="7"/>
  <c r="M16" i="7"/>
  <c r="M37" i="7"/>
  <c r="N27" i="7"/>
  <c r="N15" i="7"/>
  <c r="M14" i="7"/>
  <c r="N36" i="7"/>
  <c r="M32" i="7"/>
  <c r="N40" i="7"/>
  <c r="N24" i="7"/>
  <c r="M40" i="7"/>
  <c r="N19" i="7"/>
  <c r="M41" i="7"/>
  <c r="M35" i="7"/>
  <c r="N31" i="7"/>
  <c r="M15" i="7"/>
  <c r="N18" i="7"/>
  <c r="N37" i="7"/>
  <c r="N44" i="7"/>
  <c r="N35" i="7"/>
  <c r="M33" i="7"/>
  <c r="M21" i="7"/>
  <c r="M19" i="7"/>
  <c r="N16" i="7"/>
  <c r="M44" i="7"/>
  <c r="N33" i="7"/>
  <c r="N41" i="7"/>
  <c r="AC33" i="20"/>
  <c r="D25" i="18"/>
  <c r="E40" i="1" s="1"/>
  <c r="AA37" i="9"/>
  <c r="Z29" i="14"/>
  <c r="Y29" i="14"/>
  <c r="AA29" i="14" s="1"/>
  <c r="M21" i="10"/>
  <c r="K21" i="10"/>
  <c r="Q21" i="10"/>
  <c r="I21" i="10"/>
  <c r="H21" i="10"/>
  <c r="N21" i="10"/>
  <c r="R21" i="10"/>
  <c r="L21" i="10"/>
  <c r="N27" i="10"/>
  <c r="L27" i="10"/>
  <c r="M27" i="10"/>
  <c r="I27" i="10"/>
  <c r="Q27" i="10"/>
  <c r="K27" i="10"/>
  <c r="J27" i="10"/>
  <c r="H27" i="10"/>
  <c r="J33" i="10"/>
  <c r="M33" i="10"/>
  <c r="N33" i="10"/>
  <c r="K33" i="10"/>
  <c r="H33" i="10"/>
  <c r="I33" i="10"/>
  <c r="Y39" i="10"/>
  <c r="Z39" i="10"/>
  <c r="Z15" i="9"/>
  <c r="Y15" i="9"/>
  <c r="G28" i="9"/>
  <c r="L28" i="9"/>
  <c r="O28" i="9"/>
  <c r="N28" i="9"/>
  <c r="K28" i="9"/>
  <c r="P28" i="9"/>
  <c r="H28" i="9"/>
  <c r="M28" i="9"/>
  <c r="G34" i="9"/>
  <c r="M34" i="9"/>
  <c r="L34" i="9"/>
  <c r="N34" i="9"/>
  <c r="K34" i="9"/>
  <c r="O34" i="9"/>
  <c r="H34" i="9"/>
  <c r="P34" i="9"/>
  <c r="Z21" i="8"/>
  <c r="Y21" i="8"/>
  <c r="Z33" i="8"/>
  <c r="AA33" i="8" s="1"/>
  <c r="Y33" i="8"/>
  <c r="I40" i="10"/>
  <c r="G40" i="11"/>
  <c r="L40" i="10"/>
  <c r="M40" i="10"/>
  <c r="Q44" i="12"/>
  <c r="AA34" i="6"/>
  <c r="Z31" i="9"/>
  <c r="AA31" i="9"/>
  <c r="Y31" i="6"/>
  <c r="AA31" i="6"/>
  <c r="Y37" i="16"/>
  <c r="AA32" i="7"/>
  <c r="Q18" i="7"/>
  <c r="Z41" i="6"/>
  <c r="AA41" i="6" s="1"/>
  <c r="M41" i="9"/>
  <c r="O41" i="9"/>
  <c r="K40" i="11"/>
  <c r="AA36" i="7"/>
  <c r="Y19" i="6"/>
  <c r="AA19" i="6" s="1"/>
  <c r="Y28" i="14"/>
  <c r="AA28" i="14" s="1"/>
  <c r="AA31" i="13"/>
  <c r="Z26" i="11"/>
  <c r="AA26" i="11"/>
  <c r="Q21" i="7"/>
  <c r="R31" i="7"/>
  <c r="R35" i="7"/>
  <c r="Z43" i="6"/>
  <c r="AA43" i="6" s="1"/>
  <c r="Y45" i="14"/>
  <c r="AA45" i="14" s="1"/>
  <c r="Z43" i="15"/>
  <c r="AA43" i="15" s="1"/>
  <c r="AC43" i="20"/>
  <c r="K14" i="21"/>
  <c r="G44" i="21"/>
  <c r="O14" i="21"/>
  <c r="L40" i="11"/>
  <c r="AC40" i="20"/>
  <c r="AC28" i="21"/>
  <c r="AA18" i="9"/>
  <c r="Y13" i="12"/>
  <c r="AA13" i="12"/>
  <c r="AA21" i="6"/>
  <c r="G10" i="13"/>
  <c r="O40" i="11"/>
  <c r="Q19" i="16"/>
  <c r="G41" i="9"/>
  <c r="Z22" i="7"/>
  <c r="AA22" i="7"/>
  <c r="Y38" i="15"/>
  <c r="AA38" i="15"/>
  <c r="AA17" i="10"/>
  <c r="AA33" i="9"/>
  <c r="O35" i="17"/>
  <c r="O11" i="17"/>
  <c r="AA42" i="9"/>
  <c r="AC32" i="20"/>
  <c r="AC39" i="20"/>
  <c r="P40" i="11"/>
  <c r="I19" i="16"/>
  <c r="R19" i="16"/>
  <c r="AA34" i="15"/>
  <c r="Y13" i="10"/>
  <c r="AA13" i="10" s="1"/>
  <c r="AA42" i="8"/>
  <c r="M14" i="21"/>
  <c r="AC17" i="20"/>
  <c r="Q40" i="20"/>
  <c r="R46" i="21"/>
  <c r="AC38" i="21"/>
  <c r="AC41" i="21"/>
  <c r="H40" i="11"/>
  <c r="K40" i="10"/>
  <c r="Y36" i="10"/>
  <c r="AA36" i="10"/>
  <c r="Y14" i="11"/>
  <c r="AA14" i="11"/>
  <c r="Y11" i="6"/>
  <c r="AA11" i="6"/>
  <c r="AA16" i="7"/>
  <c r="Y44" i="16"/>
  <c r="AA44" i="16" s="1"/>
  <c r="O14" i="7"/>
  <c r="P41" i="9"/>
  <c r="Y39" i="14"/>
  <c r="AA39" i="14" s="1"/>
  <c r="H28" i="17"/>
  <c r="Y25" i="9"/>
  <c r="AA25" i="9"/>
  <c r="Y32" i="11"/>
  <c r="AA32" i="11"/>
  <c r="Y18" i="10"/>
  <c r="AA18" i="10"/>
  <c r="AA18" i="7"/>
  <c r="AA29" i="16"/>
  <c r="O36" i="7"/>
  <c r="O35" i="6"/>
  <c r="Z38" i="11"/>
  <c r="AA38" i="11"/>
  <c r="Y16" i="8"/>
  <c r="AA16" i="8"/>
  <c r="Y45" i="13"/>
  <c r="AA45" i="13"/>
  <c r="AA44" i="7"/>
  <c r="AC28" i="20"/>
  <c r="AC30" i="21"/>
  <c r="AC39" i="21"/>
  <c r="I26" i="1"/>
  <c r="F36" i="1"/>
  <c r="N31" i="1"/>
  <c r="H25" i="1"/>
  <c r="F34" i="1"/>
  <c r="L31" i="1"/>
  <c r="AC29" i="2"/>
  <c r="AC32" i="2"/>
  <c r="AC16" i="2"/>
  <c r="AC39" i="2"/>
  <c r="AC23" i="2"/>
  <c r="AC37" i="2"/>
  <c r="AC13" i="2"/>
  <c r="AC24" i="2"/>
  <c r="AC31" i="2"/>
  <c r="AC15" i="2"/>
  <c r="AC27" i="2"/>
  <c r="AC11" i="2"/>
  <c r="H27" i="1"/>
  <c r="G19" i="1"/>
  <c r="AA16" i="9"/>
  <c r="AA22" i="11"/>
  <c r="AA12" i="7"/>
  <c r="AA15" i="16"/>
  <c r="Y16" i="13"/>
  <c r="AA16" i="13" s="1"/>
  <c r="Z16" i="13"/>
  <c r="B18" i="18"/>
  <c r="C19" i="1"/>
  <c r="J11" i="2"/>
  <c r="O11" i="2"/>
  <c r="C11" i="20"/>
  <c r="G11" i="20" s="1"/>
  <c r="M11" i="2"/>
  <c r="K11" i="2"/>
  <c r="P11" i="2"/>
  <c r="H11" i="2"/>
  <c r="L11" i="2"/>
  <c r="Q11" i="2"/>
  <c r="I11" i="2"/>
  <c r="N11" i="2"/>
  <c r="C11" i="13"/>
  <c r="R11" i="2"/>
  <c r="C17" i="15"/>
  <c r="J17" i="2"/>
  <c r="N17" i="2"/>
  <c r="K17" i="2"/>
  <c r="O17" i="2"/>
  <c r="B8" i="18"/>
  <c r="Q17" i="2"/>
  <c r="L17" i="2"/>
  <c r="P17" i="2"/>
  <c r="C17" i="8"/>
  <c r="I17" i="8"/>
  <c r="H17" i="2"/>
  <c r="M17" i="2"/>
  <c r="C17" i="16"/>
  <c r="C23" i="20"/>
  <c r="I23" i="2"/>
  <c r="O23" i="2"/>
  <c r="B16" i="18"/>
  <c r="M23" i="2"/>
  <c r="J23" i="2"/>
  <c r="P23" i="2"/>
  <c r="C23" i="13"/>
  <c r="N23" i="2"/>
  <c r="G23" i="2"/>
  <c r="Q23" i="2"/>
  <c r="H23" i="2"/>
  <c r="R23" i="2"/>
  <c r="C23" i="9"/>
  <c r="C23" i="11"/>
  <c r="Q23" i="11" s="1"/>
  <c r="C23" i="16"/>
  <c r="M23" i="16" s="1"/>
  <c r="B22" i="18"/>
  <c r="C28" i="6"/>
  <c r="H28" i="2"/>
  <c r="L28" i="2"/>
  <c r="Q28" i="2"/>
  <c r="C28" i="12"/>
  <c r="R28" i="12"/>
  <c r="I28" i="2"/>
  <c r="N28" i="2"/>
  <c r="R28" i="2"/>
  <c r="J28" i="2"/>
  <c r="O28" i="2"/>
  <c r="C34" i="7"/>
  <c r="Q34" i="7" s="1"/>
  <c r="H34" i="2"/>
  <c r="M34" i="2"/>
  <c r="R34" i="2"/>
  <c r="J34" i="2"/>
  <c r="N34" i="2"/>
  <c r="C34" i="14"/>
  <c r="I34" i="2"/>
  <c r="K34" i="2"/>
  <c r="P34" i="2"/>
  <c r="C38" i="7"/>
  <c r="K38" i="2"/>
  <c r="J38" i="2"/>
  <c r="P38" i="2"/>
  <c r="G38" i="2"/>
  <c r="L38" i="2"/>
  <c r="Q38" i="2"/>
  <c r="C38" i="14"/>
  <c r="H38" i="2"/>
  <c r="M38" i="2"/>
  <c r="R38" i="2"/>
  <c r="C38" i="10"/>
  <c r="C42" i="16"/>
  <c r="C42" i="11"/>
  <c r="R42" i="11" s="1"/>
  <c r="C42" i="7"/>
  <c r="C42" i="10"/>
  <c r="C42" i="9"/>
  <c r="G42" i="2"/>
  <c r="K42" i="2"/>
  <c r="P42" i="2"/>
  <c r="H42" i="2"/>
  <c r="L42" i="2"/>
  <c r="R42" i="2"/>
  <c r="C42" i="14"/>
  <c r="I42" i="2"/>
  <c r="N42" i="2"/>
  <c r="Q42" i="2"/>
  <c r="R28" i="16"/>
  <c r="R20" i="16"/>
  <c r="R32" i="16"/>
  <c r="Q18" i="16"/>
  <c r="R36" i="16"/>
  <c r="Q20" i="16"/>
  <c r="Q13" i="16"/>
  <c r="Q37" i="16"/>
  <c r="R27" i="16"/>
  <c r="R31" i="16"/>
  <c r="Q35" i="16"/>
  <c r="Q44" i="16"/>
  <c r="R44" i="16"/>
  <c r="AA36" i="9"/>
  <c r="AA26" i="10"/>
  <c r="AA39" i="8"/>
  <c r="AA14" i="6"/>
  <c r="Z32" i="16"/>
  <c r="AA32" i="16" s="1"/>
  <c r="Y12" i="12"/>
  <c r="AA12" i="12" s="1"/>
  <c r="AA29" i="12"/>
  <c r="Z35" i="6"/>
  <c r="AA35" i="6" s="1"/>
  <c r="Z17" i="6"/>
  <c r="AA17" i="6" s="1"/>
  <c r="Z18" i="12"/>
  <c r="AA18" i="12" s="1"/>
  <c r="Y37" i="13"/>
  <c r="AA37" i="13" s="1"/>
  <c r="Y31" i="16"/>
  <c r="AA31" i="16" s="1"/>
  <c r="Z29" i="13"/>
  <c r="AA29" i="13" s="1"/>
  <c r="AA40" i="2"/>
  <c r="AB40" i="2"/>
  <c r="AA37" i="16"/>
  <c r="AA33" i="11"/>
  <c r="H10" i="17"/>
  <c r="Z40" i="16"/>
  <c r="Y40" i="16"/>
  <c r="AA40" i="16" s="1"/>
  <c r="R41" i="20"/>
  <c r="K41" i="20"/>
  <c r="G41" i="20"/>
  <c r="N41" i="20"/>
  <c r="J41" i="20"/>
  <c r="M41" i="20"/>
  <c r="I41" i="20"/>
  <c r="L41" i="20"/>
  <c r="H41" i="20"/>
  <c r="N36" i="20"/>
  <c r="J36" i="20"/>
  <c r="M36" i="20"/>
  <c r="I36" i="20"/>
  <c r="R36" i="20"/>
  <c r="L36" i="20"/>
  <c r="H36" i="20"/>
  <c r="K36" i="20"/>
  <c r="G36" i="20"/>
  <c r="R31" i="20"/>
  <c r="M31" i="20"/>
  <c r="N31" i="20"/>
  <c r="I31" i="20"/>
  <c r="AA20" i="9"/>
  <c r="Z12" i="16"/>
  <c r="AA12" i="16"/>
  <c r="Z24" i="16"/>
  <c r="AA24" i="16"/>
  <c r="Y25" i="16"/>
  <c r="AA25" i="16"/>
  <c r="AA13" i="7"/>
  <c r="Y25" i="6"/>
  <c r="AA25" i="6" s="1"/>
  <c r="Z27" i="6"/>
  <c r="AA27" i="6" s="1"/>
  <c r="Z22" i="12"/>
  <c r="AA22" i="12" s="1"/>
  <c r="Y14" i="14"/>
  <c r="AA14" i="14"/>
  <c r="AA15" i="8"/>
  <c r="Z23" i="16"/>
  <c r="AA23" i="16" s="1"/>
  <c r="Q36" i="16"/>
  <c r="AA11" i="14"/>
  <c r="AA12" i="13"/>
  <c r="P46" i="21"/>
  <c r="AA25" i="12"/>
  <c r="H9" i="17"/>
  <c r="O9" i="17"/>
  <c r="H27" i="17"/>
  <c r="H15" i="17"/>
  <c r="J4" i="18"/>
  <c r="H32" i="17"/>
  <c r="J25" i="18" s="1"/>
  <c r="H37" i="17"/>
  <c r="J30" i="18" s="1"/>
  <c r="H29" i="17"/>
  <c r="J2" i="18"/>
  <c r="H25" i="17"/>
  <c r="H21" i="17"/>
  <c r="O21" i="17"/>
  <c r="P21" i="17" s="1"/>
  <c r="V19" i="18" s="1"/>
  <c r="H18" i="17"/>
  <c r="J20" i="18" s="1"/>
  <c r="J9" i="18"/>
  <c r="H35" i="17"/>
  <c r="J28" i="18"/>
  <c r="G45" i="17"/>
  <c r="O28" i="17"/>
  <c r="O16" i="17"/>
  <c r="O33" i="17"/>
  <c r="P33" i="17"/>
  <c r="V26" i="18" s="1"/>
  <c r="O38" i="17"/>
  <c r="P38" i="17" s="1"/>
  <c r="V31" i="18" s="1"/>
  <c r="O26" i="17"/>
  <c r="P26" i="17"/>
  <c r="V4" i="18" s="1"/>
  <c r="O31" i="17"/>
  <c r="O19" i="17"/>
  <c r="P19" i="17" s="1"/>
  <c r="O36" i="17"/>
  <c r="S29" i="18"/>
  <c r="O24" i="17"/>
  <c r="O12" i="17"/>
  <c r="O29" i="17"/>
  <c r="O17" i="17"/>
  <c r="O27" i="17"/>
  <c r="S8" i="18"/>
  <c r="AA44" i="8"/>
  <c r="AA44" i="10"/>
  <c r="AB41" i="2"/>
  <c r="AA45" i="2"/>
  <c r="AC45" i="2" s="1"/>
  <c r="M28" i="2"/>
  <c r="K33" i="20"/>
  <c r="Q33" i="21"/>
  <c r="M33" i="21"/>
  <c r="M44" i="21"/>
  <c r="I44" i="21"/>
  <c r="O44" i="21"/>
  <c r="K44" i="21"/>
  <c r="O34" i="2"/>
  <c r="Q45" i="16"/>
  <c r="Q33" i="16"/>
  <c r="Q21" i="16"/>
  <c r="Q41" i="12"/>
  <c r="G44" i="20"/>
  <c r="G40" i="20"/>
  <c r="H37" i="20"/>
  <c r="G32" i="20"/>
  <c r="H21" i="20"/>
  <c r="H16" i="20"/>
  <c r="G15" i="20"/>
  <c r="H14" i="20"/>
  <c r="G37" i="20"/>
  <c r="G21" i="20"/>
  <c r="H20" i="20"/>
  <c r="H19" i="20"/>
  <c r="G16" i="20"/>
  <c r="H10" i="20"/>
  <c r="H45" i="20"/>
  <c r="H39" i="20"/>
  <c r="H33" i="20"/>
  <c r="H27" i="20"/>
  <c r="H24" i="20"/>
  <c r="G20" i="20"/>
  <c r="G19" i="20"/>
  <c r="H15" i="20"/>
  <c r="G14" i="20"/>
  <c r="K44" i="20"/>
  <c r="K40" i="20"/>
  <c r="L37" i="20"/>
  <c r="K32" i="20"/>
  <c r="L14" i="20"/>
  <c r="L39" i="20"/>
  <c r="K37" i="20"/>
  <c r="L21" i="20"/>
  <c r="L16" i="20"/>
  <c r="K14" i="20"/>
  <c r="L10" i="20"/>
  <c r="L45" i="20"/>
  <c r="L33" i="20"/>
  <c r="K21" i="20"/>
  <c r="L20" i="20"/>
  <c r="L19" i="20"/>
  <c r="K16" i="20"/>
  <c r="L15" i="20"/>
  <c r="K10" i="20"/>
  <c r="N46" i="21"/>
  <c r="K19" i="21"/>
  <c r="I19" i="21"/>
  <c r="G19" i="21"/>
  <c r="Q19" i="21"/>
  <c r="M19" i="21"/>
  <c r="Q28" i="21"/>
  <c r="G28" i="21"/>
  <c r="I28" i="21"/>
  <c r="O28" i="21"/>
  <c r="G29" i="21"/>
  <c r="Q29" i="21"/>
  <c r="K29" i="21"/>
  <c r="I29" i="21"/>
  <c r="O29" i="21"/>
  <c r="M29" i="21"/>
  <c r="R19" i="7"/>
  <c r="Z43" i="10"/>
  <c r="AA43" i="10" s="1"/>
  <c r="H18" i="20"/>
  <c r="K20" i="20"/>
  <c r="L24" i="20"/>
  <c r="H32" i="20"/>
  <c r="L40" i="20"/>
  <c r="H44" i="20"/>
  <c r="L46" i="21"/>
  <c r="J46" i="21"/>
  <c r="P18" i="20"/>
  <c r="L18" i="20"/>
  <c r="G18" i="20"/>
  <c r="O18" i="20"/>
  <c r="K18" i="20"/>
  <c r="R18" i="20"/>
  <c r="N18" i="20"/>
  <c r="J18" i="20"/>
  <c r="I18" i="20"/>
  <c r="AA45" i="12"/>
  <c r="M31" i="7"/>
  <c r="I19" i="7"/>
  <c r="AC41" i="20"/>
  <c r="AC13" i="20"/>
  <c r="G10" i="20"/>
  <c r="AC17" i="21"/>
  <c r="I17" i="2"/>
  <c r="AA41" i="10"/>
  <c r="AA40" i="15"/>
  <c r="I18" i="7"/>
  <c r="H44" i="17"/>
  <c r="J37" i="18"/>
  <c r="H43" i="17"/>
  <c r="J36" i="18"/>
  <c r="H42" i="17"/>
  <c r="J35" i="18"/>
  <c r="H41" i="17"/>
  <c r="J34" i="18"/>
  <c r="H40" i="17"/>
  <c r="J33" i="18"/>
  <c r="H39" i="17"/>
  <c r="AC37" i="20"/>
  <c r="Q41" i="20"/>
  <c r="AC44" i="21"/>
  <c r="K23" i="2"/>
  <c r="G11" i="2"/>
  <c r="AA42" i="11"/>
  <c r="AA41" i="15"/>
  <c r="O44" i="17"/>
  <c r="O43" i="17"/>
  <c r="O42" i="17"/>
  <c r="S35" i="18"/>
  <c r="O41" i="17"/>
  <c r="S34" i="18"/>
  <c r="O39" i="17"/>
  <c r="AC11" i="20"/>
  <c r="K24" i="20"/>
  <c r="AC29" i="21"/>
  <c r="AC35" i="21"/>
  <c r="AC36" i="21"/>
  <c r="Z30" i="8"/>
  <c r="AA30" i="8" s="1"/>
  <c r="Y25" i="8"/>
  <c r="AA25" i="8" s="1"/>
  <c r="G26" i="1"/>
  <c r="AA24" i="8"/>
  <c r="Z17" i="8"/>
  <c r="AA17" i="8" s="1"/>
  <c r="E45" i="17"/>
  <c r="G35" i="1"/>
  <c r="Y13" i="8"/>
  <c r="AA13" i="8" s="1"/>
  <c r="Z10" i="8"/>
  <c r="AA10" i="8" s="1"/>
  <c r="J22" i="18"/>
  <c r="J14" i="18"/>
  <c r="R34" i="1"/>
  <c r="Y18" i="13"/>
  <c r="AA18" i="13" s="1"/>
  <c r="Z18" i="13"/>
  <c r="G42" i="1"/>
  <c r="N40" i="1"/>
  <c r="M39" i="16"/>
  <c r="Z28" i="11"/>
  <c r="Y28" i="11"/>
  <c r="H43" i="9"/>
  <c r="G43" i="9"/>
  <c r="P43" i="9"/>
  <c r="O43" i="9"/>
  <c r="K43" i="9"/>
  <c r="Z40" i="7"/>
  <c r="Y40" i="7"/>
  <c r="Y42" i="15"/>
  <c r="Z42" i="15"/>
  <c r="Z33" i="16"/>
  <c r="AA33" i="16" s="1"/>
  <c r="Z12" i="11"/>
  <c r="AA12" i="11" s="1"/>
  <c r="Y12" i="11"/>
  <c r="Z18" i="11"/>
  <c r="AA18" i="11"/>
  <c r="Y18" i="11"/>
  <c r="R24" i="11"/>
  <c r="I24" i="11"/>
  <c r="P24" i="11"/>
  <c r="H24" i="11"/>
  <c r="K24" i="11"/>
  <c r="L24" i="11"/>
  <c r="O24" i="11"/>
  <c r="Z43" i="8"/>
  <c r="AA43" i="8"/>
  <c r="Z38" i="8"/>
  <c r="Y38" i="8"/>
  <c r="P39" i="16"/>
  <c r="Y28" i="16"/>
  <c r="Z28" i="16"/>
  <c r="Z32" i="9"/>
  <c r="AA32" i="9" s="1"/>
  <c r="Y32" i="9"/>
  <c r="Z38" i="9"/>
  <c r="Y38" i="9"/>
  <c r="AA18" i="8"/>
  <c r="Z28" i="8"/>
  <c r="Y28" i="8"/>
  <c r="J13" i="18"/>
  <c r="Z34" i="11"/>
  <c r="AA34" i="11"/>
  <c r="I23" i="16"/>
  <c r="Y35" i="12"/>
  <c r="Z35" i="12"/>
  <c r="AC28" i="2"/>
  <c r="Z17" i="16"/>
  <c r="Y17" i="16"/>
  <c r="AA17" i="16" s="1"/>
  <c r="Z23" i="14"/>
  <c r="Y23" i="14"/>
  <c r="Y27" i="9"/>
  <c r="Z27" i="9"/>
  <c r="Y41" i="16"/>
  <c r="AA41" i="16" s="1"/>
  <c r="Q30" i="6"/>
  <c r="Q31" i="6"/>
  <c r="Q33" i="6"/>
  <c r="R32" i="6"/>
  <c r="R45" i="6"/>
  <c r="Q21" i="6"/>
  <c r="Q36" i="6"/>
  <c r="R19" i="6"/>
  <c r="R40" i="6"/>
  <c r="Q39" i="6"/>
  <c r="R24" i="6"/>
  <c r="AA31" i="7"/>
  <c r="Y21" i="7"/>
  <c r="Z21" i="7"/>
  <c r="Z33" i="7"/>
  <c r="Y33" i="7"/>
  <c r="F45" i="17"/>
  <c r="C45" i="17"/>
  <c r="D45" i="17"/>
  <c r="J45" i="17"/>
  <c r="Q39" i="16"/>
  <c r="R39" i="16"/>
  <c r="J39" i="16"/>
  <c r="I39" i="16"/>
  <c r="H39" i="16"/>
  <c r="G39" i="16"/>
  <c r="H13" i="17"/>
  <c r="J11" i="18" s="1"/>
  <c r="AC34" i="2"/>
  <c r="O39" i="16"/>
  <c r="Y11" i="9"/>
  <c r="Z11" i="9"/>
  <c r="Z22" i="9"/>
  <c r="Y22" i="9"/>
  <c r="O14" i="17"/>
  <c r="P14" i="17"/>
  <c r="K45" i="17"/>
  <c r="M45" i="17"/>
  <c r="J18" i="18"/>
  <c r="N39" i="16"/>
  <c r="Z20" i="6"/>
  <c r="Y20" i="6"/>
  <c r="AA20" i="6" s="1"/>
  <c r="Z32" i="6"/>
  <c r="Y32" i="6"/>
  <c r="Y38" i="13"/>
  <c r="AA38" i="13"/>
  <c r="Z38" i="13"/>
  <c r="Y30" i="10"/>
  <c r="Z30" i="10"/>
  <c r="AA30" i="10"/>
  <c r="N36" i="10"/>
  <c r="L36" i="10"/>
  <c r="M36" i="10"/>
  <c r="Q36" i="10"/>
  <c r="H36" i="10"/>
  <c r="L39" i="16"/>
  <c r="N45" i="17"/>
  <c r="Y36" i="15"/>
  <c r="AA36" i="15" s="1"/>
  <c r="Z36" i="15"/>
  <c r="B45" i="17"/>
  <c r="Z27" i="15"/>
  <c r="Y27" i="15"/>
  <c r="Z39" i="11"/>
  <c r="Y39" i="11"/>
  <c r="Z45" i="10"/>
  <c r="AA45" i="10" s="1"/>
  <c r="Y45" i="10"/>
  <c r="Y23" i="8"/>
  <c r="AA23" i="8" s="1"/>
  <c r="Z10" i="7"/>
  <c r="AA10" i="7" s="1"/>
  <c r="AA23" i="9"/>
  <c r="Y13" i="6"/>
  <c r="AA13" i="6"/>
  <c r="Z27" i="10"/>
  <c r="AA27" i="10"/>
  <c r="Y39" i="12"/>
  <c r="AA39" i="12"/>
  <c r="Z43" i="16"/>
  <c r="AA43" i="16"/>
  <c r="O14" i="9"/>
  <c r="R32" i="12"/>
  <c r="Q36" i="12"/>
  <c r="Q21" i="12"/>
  <c r="R37" i="12"/>
  <c r="Z24" i="9"/>
  <c r="AA24" i="9" s="1"/>
  <c r="AA16" i="10"/>
  <c r="Z29" i="7"/>
  <c r="AA29" i="7"/>
  <c r="Z32" i="13"/>
  <c r="AA32" i="13"/>
  <c r="I45" i="17"/>
  <c r="Y16" i="15"/>
  <c r="AA16" i="15" s="1"/>
  <c r="Y25" i="15"/>
  <c r="AA25" i="15" s="1"/>
  <c r="Z30" i="14"/>
  <c r="AA30" i="14" s="1"/>
  <c r="AA24" i="12"/>
  <c r="Q33" i="7"/>
  <c r="R14" i="7"/>
  <c r="AC18" i="21"/>
  <c r="AC32" i="21"/>
  <c r="Y29" i="9"/>
  <c r="AA29" i="9"/>
  <c r="Y26" i="7"/>
  <c r="AA26" i="7"/>
  <c r="Y19" i="16"/>
  <c r="AA19" i="16"/>
  <c r="AA43" i="12"/>
  <c r="R19" i="11"/>
  <c r="R11" i="11"/>
  <c r="R15" i="15"/>
  <c r="R33" i="12"/>
  <c r="R40" i="12"/>
  <c r="I36" i="16"/>
  <c r="AA20" i="12"/>
  <c r="Y26" i="16"/>
  <c r="AA26" i="16"/>
  <c r="AA18" i="16"/>
  <c r="AA26" i="15"/>
  <c r="AA26" i="12"/>
  <c r="Y40" i="9"/>
  <c r="AA40" i="9" s="1"/>
  <c r="AC13" i="21"/>
  <c r="AC10" i="20"/>
  <c r="AC30" i="20"/>
  <c r="M25" i="1"/>
  <c r="G31" i="1"/>
  <c r="R20" i="11"/>
  <c r="Q31" i="11"/>
  <c r="R45" i="11"/>
  <c r="R24" i="15"/>
  <c r="Q45" i="15"/>
  <c r="P14" i="9"/>
  <c r="R18" i="12"/>
  <c r="R20" i="12"/>
  <c r="Q33" i="12"/>
  <c r="R15" i="12"/>
  <c r="R44" i="12"/>
  <c r="AA17" i="7"/>
  <c r="Z11" i="8"/>
  <c r="AA11" i="8"/>
  <c r="Z27" i="16"/>
  <c r="AA27" i="16"/>
  <c r="AA43" i="9"/>
  <c r="AA35" i="10"/>
  <c r="AA34" i="12"/>
  <c r="Z21" i="10"/>
  <c r="AA21" i="10"/>
  <c r="Y32" i="8"/>
  <c r="AA32" i="8"/>
  <c r="Y37" i="6"/>
  <c r="AA37" i="6"/>
  <c r="Y11" i="7"/>
  <c r="AA11" i="7"/>
  <c r="Y35" i="14"/>
  <c r="AA35" i="14"/>
  <c r="Z22" i="15"/>
  <c r="AA22" i="15"/>
  <c r="Z36" i="13"/>
  <c r="AA36" i="13"/>
  <c r="Q36" i="7"/>
  <c r="Q19" i="7"/>
  <c r="AC41" i="2"/>
  <c r="AC44" i="2"/>
  <c r="AA45" i="8"/>
  <c r="Q32" i="11"/>
  <c r="Q24" i="15"/>
  <c r="R14" i="12"/>
  <c r="Q35" i="12"/>
  <c r="Z10" i="12"/>
  <c r="AA10" i="12"/>
  <c r="Y21" i="15"/>
  <c r="AA21" i="15"/>
  <c r="Y38" i="10"/>
  <c r="AA38" i="10"/>
  <c r="AA27" i="12"/>
  <c r="Y21" i="12"/>
  <c r="AA21" i="12" s="1"/>
  <c r="Y18" i="14"/>
  <c r="AA18" i="14" s="1"/>
  <c r="Y27" i="14"/>
  <c r="AA27" i="14" s="1"/>
  <c r="Q45" i="7"/>
  <c r="R27" i="7"/>
  <c r="AC19" i="21"/>
  <c r="AC42" i="21"/>
  <c r="AA23" i="12"/>
  <c r="Z30" i="16"/>
  <c r="AA30" i="16"/>
  <c r="R45" i="7"/>
  <c r="AA43" i="2"/>
  <c r="AC43" i="2" s="1"/>
  <c r="L18" i="1"/>
  <c r="AA18" i="15"/>
  <c r="AA36" i="11"/>
  <c r="S21" i="18"/>
  <c r="AA14" i="8"/>
  <c r="AA28" i="6"/>
  <c r="Z14" i="7"/>
  <c r="AA14" i="7" s="1"/>
  <c r="AA11" i="10"/>
  <c r="Z37" i="7"/>
  <c r="AA37" i="7"/>
  <c r="AA40" i="10"/>
  <c r="AA42" i="6"/>
  <c r="AC34" i="21"/>
  <c r="Q28" i="11"/>
  <c r="Q18" i="12"/>
  <c r="Q27" i="12"/>
  <c r="Q15" i="12"/>
  <c r="Y30" i="6"/>
  <c r="AA30" i="6"/>
  <c r="AA44" i="15"/>
  <c r="AC31" i="20"/>
  <c r="H50" i="1"/>
  <c r="H23" i="1"/>
  <c r="L38" i="1"/>
  <c r="L40" i="1"/>
  <c r="F20" i="1"/>
  <c r="N19" i="1"/>
  <c r="J7" i="18"/>
  <c r="Q41" i="15"/>
  <c r="Q44" i="15"/>
  <c r="R44" i="15"/>
  <c r="Q17" i="15"/>
  <c r="R17" i="15"/>
  <c r="R33" i="15"/>
  <c r="R19" i="15"/>
  <c r="R37" i="15"/>
  <c r="R20" i="15"/>
  <c r="R16" i="15"/>
  <c r="R14" i="15"/>
  <c r="R36" i="15"/>
  <c r="R45" i="15"/>
  <c r="Q33" i="15"/>
  <c r="Q37" i="15"/>
  <c r="Q21" i="15"/>
  <c r="Q20" i="15"/>
  <c r="Q32" i="15"/>
  <c r="Q16" i="15"/>
  <c r="Q43" i="15"/>
  <c r="R43" i="15"/>
  <c r="R40" i="15"/>
  <c r="Q27" i="15"/>
  <c r="R27" i="15"/>
  <c r="Q19" i="15"/>
  <c r="R31" i="15"/>
  <c r="Q14" i="15"/>
  <c r="Q18" i="15"/>
  <c r="R32" i="15"/>
  <c r="Q45" i="11"/>
  <c r="Q41" i="11"/>
  <c r="Q21" i="11"/>
  <c r="Q33" i="11"/>
  <c r="R21" i="11"/>
  <c r="R33" i="11"/>
  <c r="Q19" i="11"/>
  <c r="R31" i="11"/>
  <c r="R22" i="11"/>
  <c r="R36" i="11"/>
  <c r="R18" i="11"/>
  <c r="R28" i="11"/>
  <c r="Q36" i="11"/>
  <c r="R26" i="11"/>
  <c r="Q40" i="11"/>
  <c r="R41" i="11"/>
  <c r="Q43" i="11"/>
  <c r="R44" i="11"/>
  <c r="R43" i="11"/>
  <c r="Q13" i="11"/>
  <c r="R27" i="11"/>
  <c r="Q37" i="11"/>
  <c r="R13" i="11"/>
  <c r="Q26" i="11"/>
  <c r="Q18" i="11"/>
  <c r="R14" i="11"/>
  <c r="Q22" i="11"/>
  <c r="R32" i="11"/>
  <c r="AA24" i="13"/>
  <c r="AA36" i="16"/>
  <c r="AA36" i="14"/>
  <c r="Y30" i="7"/>
  <c r="AA30" i="7"/>
  <c r="Y22" i="13"/>
  <c r="AA22" i="13"/>
  <c r="Z20" i="13"/>
  <c r="AA20" i="13"/>
  <c r="Z14" i="16"/>
  <c r="AA14" i="16"/>
  <c r="Y34" i="14"/>
  <c r="AA34" i="14"/>
  <c r="Y20" i="11"/>
  <c r="AA20" i="11"/>
  <c r="Z41" i="7"/>
  <c r="Y41" i="7"/>
  <c r="Y40" i="12"/>
  <c r="Z40" i="12"/>
  <c r="AA40" i="12" s="1"/>
  <c r="Z42" i="13"/>
  <c r="Y42" i="13"/>
  <c r="AA42" i="13" s="1"/>
  <c r="Z41" i="8"/>
  <c r="Y41" i="8"/>
  <c r="AA41" i="8" s="1"/>
  <c r="Y43" i="11"/>
  <c r="Z43" i="11"/>
  <c r="Z40" i="13"/>
  <c r="Y40" i="13"/>
  <c r="Z42" i="16"/>
  <c r="Y42" i="16"/>
  <c r="AA42" i="16" s="1"/>
  <c r="Z45" i="7"/>
  <c r="Y45" i="7"/>
  <c r="Z42" i="10"/>
  <c r="AA42" i="10" s="1"/>
  <c r="Y42" i="10"/>
  <c r="Z44" i="12"/>
  <c r="AA44" i="12"/>
  <c r="Y44" i="12"/>
  <c r="Z40" i="14"/>
  <c r="Y40" i="14"/>
  <c r="Y12" i="9"/>
  <c r="AA12" i="9" s="1"/>
  <c r="Z32" i="15"/>
  <c r="AA32" i="15" s="1"/>
  <c r="AA40" i="6"/>
  <c r="Y43" i="7"/>
  <c r="AA43" i="7"/>
  <c r="Z43" i="7"/>
  <c r="Z42" i="12"/>
  <c r="Y42" i="12"/>
  <c r="Z44" i="13"/>
  <c r="Y44" i="13"/>
  <c r="P39" i="20"/>
  <c r="K39" i="20"/>
  <c r="G39" i="20"/>
  <c r="N39" i="20"/>
  <c r="J39" i="20"/>
  <c r="R39" i="20"/>
  <c r="M39" i="20"/>
  <c r="I39" i="20"/>
  <c r="O39" i="20"/>
  <c r="P40" i="20"/>
  <c r="P36" i="20"/>
  <c r="O33" i="20"/>
  <c r="P24" i="20"/>
  <c r="O21" i="20"/>
  <c r="P44" i="20"/>
  <c r="P41" i="20"/>
  <c r="O40" i="20"/>
  <c r="P37" i="20"/>
  <c r="O24" i="20"/>
  <c r="P45" i="20"/>
  <c r="O44" i="20"/>
  <c r="O41" i="20"/>
  <c r="O36" i="20"/>
  <c r="P32" i="20"/>
  <c r="P20" i="20"/>
  <c r="K22" i="21"/>
  <c r="G22" i="21"/>
  <c r="O22" i="21"/>
  <c r="Q22" i="21"/>
  <c r="I22" i="21"/>
  <c r="M22" i="21"/>
  <c r="G37" i="21"/>
  <c r="O37" i="21"/>
  <c r="K37" i="21"/>
  <c r="I37" i="21"/>
  <c r="AC40" i="21"/>
  <c r="C11" i="14"/>
  <c r="L11" i="14" s="1"/>
  <c r="C11" i="7"/>
  <c r="C11" i="15"/>
  <c r="Q11" i="15" s="1"/>
  <c r="C11" i="8"/>
  <c r="Q11" i="8" s="1"/>
  <c r="C11" i="12"/>
  <c r="C11" i="6"/>
  <c r="C17" i="12"/>
  <c r="N17" i="12"/>
  <c r="C17" i="6"/>
  <c r="B17" i="18"/>
  <c r="C17" i="13"/>
  <c r="C17" i="20"/>
  <c r="I17" i="20" s="1"/>
  <c r="C17" i="14"/>
  <c r="C17" i="7"/>
  <c r="B21" i="18"/>
  <c r="C17" i="1"/>
  <c r="C23" i="14"/>
  <c r="N23" i="14" s="1"/>
  <c r="C23" i="7"/>
  <c r="J23" i="7" s="1"/>
  <c r="C23" i="15"/>
  <c r="C23" i="8"/>
  <c r="C23" i="12"/>
  <c r="G23" i="12"/>
  <c r="C23" i="6"/>
  <c r="C28" i="13"/>
  <c r="C28" i="20"/>
  <c r="C28" i="14"/>
  <c r="J28" i="14" s="1"/>
  <c r="C28" i="7"/>
  <c r="B5" i="18"/>
  <c r="C24" i="1"/>
  <c r="C28" i="15"/>
  <c r="J28" i="15"/>
  <c r="C28" i="8"/>
  <c r="B26" i="18"/>
  <c r="C41" i="1" s="1"/>
  <c r="C34" i="15"/>
  <c r="C34" i="8"/>
  <c r="H34" i="8"/>
  <c r="C34" i="12"/>
  <c r="C34" i="6"/>
  <c r="C34" i="13"/>
  <c r="C34" i="20"/>
  <c r="O34" i="20" s="1"/>
  <c r="C38" i="15"/>
  <c r="C38" i="8"/>
  <c r="B30" i="18"/>
  <c r="C45" i="1" s="1"/>
  <c r="C38" i="12"/>
  <c r="G38" i="12" s="1"/>
  <c r="C38" i="6"/>
  <c r="M38" i="6" s="1"/>
  <c r="C38" i="13"/>
  <c r="C38" i="20"/>
  <c r="C42" i="15"/>
  <c r="Q42" i="15"/>
  <c r="C42" i="8"/>
  <c r="B34" i="18"/>
  <c r="C49" i="1" s="1"/>
  <c r="C42" i="12"/>
  <c r="P42" i="12" s="1"/>
  <c r="C42" i="6"/>
  <c r="O42" i="6"/>
  <c r="C42" i="13"/>
  <c r="C42" i="20"/>
  <c r="N42" i="20" s="1"/>
  <c r="Q20" i="7"/>
  <c r="R20" i="7"/>
  <c r="Q32" i="7"/>
  <c r="R36" i="7"/>
  <c r="R33" i="7"/>
  <c r="R37" i="7"/>
  <c r="Q41" i="7"/>
  <c r="Q42" i="7"/>
  <c r="R40" i="7"/>
  <c r="Q14" i="7"/>
  <c r="R34" i="7"/>
  <c r="Q27" i="7"/>
  <c r="Q44" i="7"/>
  <c r="P43" i="20"/>
  <c r="L43" i="20"/>
  <c r="H43" i="20"/>
  <c r="O43" i="20"/>
  <c r="K43" i="20"/>
  <c r="G43" i="20"/>
  <c r="N43" i="20"/>
  <c r="J43" i="20"/>
  <c r="P27" i="20"/>
  <c r="L27" i="20"/>
  <c r="G27" i="20"/>
  <c r="O27" i="20"/>
  <c r="J27" i="20"/>
  <c r="N27" i="20"/>
  <c r="I27" i="20"/>
  <c r="K27" i="20"/>
  <c r="H23" i="20"/>
  <c r="P19" i="20"/>
  <c r="R19" i="20"/>
  <c r="N19" i="20"/>
  <c r="G13" i="21"/>
  <c r="M13" i="21"/>
  <c r="I13" i="21"/>
  <c r="Q13" i="21"/>
  <c r="K13" i="21"/>
  <c r="I15" i="21"/>
  <c r="M15" i="21"/>
  <c r="O15" i="21"/>
  <c r="K15" i="21"/>
  <c r="K42" i="21"/>
  <c r="G42" i="21"/>
  <c r="Q31" i="20"/>
  <c r="L31" i="20"/>
  <c r="H31" i="20"/>
  <c r="P31" i="20"/>
  <c r="K31" i="20"/>
  <c r="G31" i="20"/>
  <c r="O31" i="20"/>
  <c r="J31" i="20"/>
  <c r="I34" i="21"/>
  <c r="G34" i="21"/>
  <c r="M34" i="21"/>
  <c r="Q34" i="21"/>
  <c r="O34" i="21"/>
  <c r="I40" i="21"/>
  <c r="O40" i="21"/>
  <c r="Q40" i="21"/>
  <c r="K40" i="21"/>
  <c r="M40" i="21"/>
  <c r="Q24" i="7"/>
  <c r="R44" i="7"/>
  <c r="Q40" i="7"/>
  <c r="R18" i="7"/>
  <c r="Q35" i="7"/>
  <c r="I24" i="21"/>
  <c r="O24" i="21"/>
  <c r="M24" i="21"/>
  <c r="K24" i="21"/>
  <c r="G24" i="21"/>
  <c r="Q24" i="21"/>
  <c r="Q25" i="21"/>
  <c r="K25" i="21"/>
  <c r="O25" i="21"/>
  <c r="G25" i="21"/>
  <c r="I25" i="21"/>
  <c r="K33" i="21"/>
  <c r="G33" i="21"/>
  <c r="O33" i="21"/>
  <c r="I33" i="21"/>
  <c r="P10" i="17"/>
  <c r="O33" i="1"/>
  <c r="S23" i="18"/>
  <c r="R44" i="1"/>
  <c r="R46" i="1"/>
  <c r="Q42" i="11"/>
  <c r="S6" i="18"/>
  <c r="AA39" i="10"/>
  <c r="AA10" i="16"/>
  <c r="AA17" i="13"/>
  <c r="AA11" i="16"/>
  <c r="AA33" i="12"/>
  <c r="I19" i="1"/>
  <c r="O17" i="1"/>
  <c r="I21" i="1"/>
  <c r="G24" i="1"/>
  <c r="P38" i="1"/>
  <c r="F38" i="1"/>
  <c r="N20" i="1"/>
  <c r="L25" i="1"/>
  <c r="H22" i="1"/>
  <c r="F26" i="1"/>
  <c r="M41" i="1"/>
  <c r="M30" i="1"/>
  <c r="F35" i="1"/>
  <c r="G25" i="1"/>
  <c r="M23" i="1"/>
  <c r="G22" i="1"/>
  <c r="M34" i="1"/>
  <c r="M27" i="1"/>
  <c r="P35" i="17"/>
  <c r="V28" i="18"/>
  <c r="J15" i="18"/>
  <c r="AA35" i="8"/>
  <c r="AA19" i="8"/>
  <c r="S17" i="18"/>
  <c r="AA44" i="11"/>
  <c r="S25" i="18"/>
  <c r="AA34" i="8"/>
  <c r="AA31" i="10"/>
  <c r="AA19" i="10"/>
  <c r="AA44" i="6"/>
  <c r="P26" i="1"/>
  <c r="AA29" i="11"/>
  <c r="AA17" i="12"/>
  <c r="AA31" i="14"/>
  <c r="P42" i="17"/>
  <c r="V35" i="18"/>
  <c r="F22" i="1"/>
  <c r="P21" i="1"/>
  <c r="P29" i="1"/>
  <c r="H26" i="1"/>
  <c r="P33" i="1"/>
  <c r="P43" i="17"/>
  <c r="V36" i="18"/>
  <c r="P20" i="17"/>
  <c r="AA12" i="15"/>
  <c r="Q11" i="11"/>
  <c r="P11" i="11"/>
  <c r="L11" i="11"/>
  <c r="N11" i="11"/>
  <c r="I11" i="11"/>
  <c r="M11" i="11"/>
  <c r="M11" i="10"/>
  <c r="N11" i="10"/>
  <c r="P11" i="10"/>
  <c r="K11" i="10"/>
  <c r="Q11" i="10"/>
  <c r="L11" i="10"/>
  <c r="J11" i="10"/>
  <c r="I11" i="10"/>
  <c r="O11" i="10"/>
  <c r="R11" i="10"/>
  <c r="H11" i="9"/>
  <c r="G11" i="9"/>
  <c r="M11" i="9"/>
  <c r="N11" i="9"/>
  <c r="J11" i="9"/>
  <c r="O11" i="9"/>
  <c r="R11" i="9"/>
  <c r="Q11" i="9"/>
  <c r="I11" i="9"/>
  <c r="P11" i="9"/>
  <c r="L11" i="9"/>
  <c r="K11" i="9"/>
  <c r="AA19" i="11"/>
  <c r="AA32" i="14"/>
  <c r="AA34" i="9"/>
  <c r="AA36" i="6"/>
  <c r="AA24" i="14"/>
  <c r="AA28" i="15"/>
  <c r="S16" i="18"/>
  <c r="AA21" i="16"/>
  <c r="S3" i="18"/>
  <c r="J8" i="18"/>
  <c r="AA15" i="9"/>
  <c r="AA12" i="6"/>
  <c r="AA38" i="7"/>
  <c r="AA29" i="8"/>
  <c r="AA30" i="12"/>
  <c r="AA15" i="10"/>
  <c r="J10" i="18"/>
  <c r="J23" i="18"/>
  <c r="S22" i="18"/>
  <c r="S4" i="18"/>
  <c r="S27" i="18"/>
  <c r="R42" i="1"/>
  <c r="S14" i="18"/>
  <c r="E31" i="1"/>
  <c r="J5" i="18"/>
  <c r="J6" i="18"/>
  <c r="E17" i="1"/>
  <c r="J17" i="18"/>
  <c r="AA19" i="9"/>
  <c r="J3" i="18"/>
  <c r="C31" i="1"/>
  <c r="AA33" i="13"/>
  <c r="E30" i="1"/>
  <c r="AA22" i="14"/>
  <c r="AA34" i="7"/>
  <c r="P24" i="17"/>
  <c r="V22" i="18"/>
  <c r="J16" i="18"/>
  <c r="P40" i="17"/>
  <c r="V33" i="18" s="1"/>
  <c r="P18" i="17"/>
  <c r="AA24" i="6"/>
  <c r="S18" i="18"/>
  <c r="AA22" i="9"/>
  <c r="P36" i="17"/>
  <c r="V29" i="18" s="1"/>
  <c r="AA21" i="8"/>
  <c r="P12" i="17"/>
  <c r="J19" i="18"/>
  <c r="S28" i="18"/>
  <c r="R43" i="1"/>
  <c r="AA25" i="13"/>
  <c r="O15" i="17"/>
  <c r="S2" i="18" s="1"/>
  <c r="S13" i="18"/>
  <c r="R13" i="18" s="1"/>
  <c r="AA13" i="13"/>
  <c r="R49" i="1"/>
  <c r="AA40" i="14"/>
  <c r="AA11" i="9"/>
  <c r="S32" i="18"/>
  <c r="R47" i="1"/>
  <c r="S37" i="18"/>
  <c r="R52" i="1"/>
  <c r="P39" i="17"/>
  <c r="V32" i="18" s="1"/>
  <c r="J32" i="18"/>
  <c r="S7" i="18"/>
  <c r="H42" i="11"/>
  <c r="L42" i="11"/>
  <c r="K42" i="11"/>
  <c r="J42" i="11"/>
  <c r="I42" i="11"/>
  <c r="G42" i="11"/>
  <c r="O42" i="11"/>
  <c r="N42" i="11"/>
  <c r="P42" i="11"/>
  <c r="M42" i="11"/>
  <c r="H23" i="11"/>
  <c r="I23" i="11"/>
  <c r="K23" i="11"/>
  <c r="O23" i="11"/>
  <c r="N23" i="11"/>
  <c r="M23" i="11"/>
  <c r="L23" i="11"/>
  <c r="R23" i="11"/>
  <c r="J23" i="11"/>
  <c r="G23" i="11"/>
  <c r="P23" i="11"/>
  <c r="P42" i="9"/>
  <c r="H42" i="9"/>
  <c r="M42" i="9"/>
  <c r="O42" i="9"/>
  <c r="G42" i="9"/>
  <c r="G23" i="9"/>
  <c r="N42" i="9"/>
  <c r="R42" i="9"/>
  <c r="Q42" i="9"/>
  <c r="J42" i="9"/>
  <c r="I42" i="9"/>
  <c r="K42" i="9"/>
  <c r="L42" i="9"/>
  <c r="R42" i="16"/>
  <c r="Q42" i="16"/>
  <c r="J42" i="16"/>
  <c r="I42" i="16"/>
  <c r="H42" i="16"/>
  <c r="G42" i="16"/>
  <c r="P42" i="16"/>
  <c r="L42" i="16"/>
  <c r="O42" i="16"/>
  <c r="N42" i="16"/>
  <c r="M42" i="16"/>
  <c r="K42" i="16"/>
  <c r="P38" i="7"/>
  <c r="I38" i="7"/>
  <c r="O38" i="7"/>
  <c r="M38" i="7"/>
  <c r="N38" i="7"/>
  <c r="H38" i="7"/>
  <c r="G38" i="7"/>
  <c r="K38" i="7"/>
  <c r="Q38" i="7"/>
  <c r="L38" i="7"/>
  <c r="J38" i="7"/>
  <c r="J34" i="14"/>
  <c r="M34" i="14"/>
  <c r="L34" i="14"/>
  <c r="R34" i="14"/>
  <c r="I34" i="14"/>
  <c r="N34" i="14"/>
  <c r="K34" i="14"/>
  <c r="Q34" i="14"/>
  <c r="G34" i="14"/>
  <c r="H34" i="14"/>
  <c r="O34" i="14"/>
  <c r="P34" i="14"/>
  <c r="J28" i="12"/>
  <c r="P28" i="12"/>
  <c r="H28" i="12"/>
  <c r="I28" i="12"/>
  <c r="G28" i="12"/>
  <c r="O28" i="12"/>
  <c r="N28" i="12"/>
  <c r="L28" i="12"/>
  <c r="M28" i="12"/>
  <c r="K28" i="12"/>
  <c r="H28" i="6"/>
  <c r="N28" i="6"/>
  <c r="L28" i="6"/>
  <c r="P28" i="6"/>
  <c r="G28" i="6"/>
  <c r="O28" i="6"/>
  <c r="M28" i="6"/>
  <c r="R28" i="6"/>
  <c r="I28" i="6"/>
  <c r="K28" i="6"/>
  <c r="Q28" i="6"/>
  <c r="J28" i="6"/>
  <c r="H23" i="9"/>
  <c r="N23" i="9"/>
  <c r="P23" i="9"/>
  <c r="O23" i="9"/>
  <c r="M23" i="9"/>
  <c r="I23" i="9"/>
  <c r="K23" i="9"/>
  <c r="L23" i="9"/>
  <c r="Q23" i="9"/>
  <c r="R23" i="9"/>
  <c r="J23" i="9"/>
  <c r="H11" i="13"/>
  <c r="P11" i="13"/>
  <c r="G11" i="13"/>
  <c r="I11" i="13"/>
  <c r="J11" i="13"/>
  <c r="R38" i="7"/>
  <c r="AA27" i="15"/>
  <c r="P41" i="17"/>
  <c r="V34" i="18"/>
  <c r="AA28" i="16"/>
  <c r="AA38" i="8"/>
  <c r="M42" i="14"/>
  <c r="N42" i="14"/>
  <c r="I42" i="14"/>
  <c r="Q42" i="14"/>
  <c r="R42" i="14"/>
  <c r="P42" i="14"/>
  <c r="N42" i="10"/>
  <c r="K42" i="10"/>
  <c r="R42" i="10"/>
  <c r="Q42" i="10"/>
  <c r="O42" i="10"/>
  <c r="J42" i="10"/>
  <c r="N38" i="10"/>
  <c r="I38" i="10"/>
  <c r="H38" i="10"/>
  <c r="R38" i="10"/>
  <c r="G38" i="10"/>
  <c r="J38" i="10"/>
  <c r="L38" i="14"/>
  <c r="M38" i="14"/>
  <c r="N38" i="14"/>
  <c r="K38" i="14"/>
  <c r="Q38" i="14"/>
  <c r="H38" i="14"/>
  <c r="L23" i="20"/>
  <c r="Q17" i="8"/>
  <c r="O17" i="8"/>
  <c r="R17" i="8"/>
  <c r="P17" i="8"/>
  <c r="M17" i="8"/>
  <c r="J17" i="8"/>
  <c r="G17" i="8"/>
  <c r="H17" i="8"/>
  <c r="N17" i="8"/>
  <c r="K17" i="8"/>
  <c r="L17" i="8"/>
  <c r="O11" i="20"/>
  <c r="K11" i="20"/>
  <c r="R11" i="20"/>
  <c r="J11" i="20"/>
  <c r="Q11" i="20"/>
  <c r="M11" i="20"/>
  <c r="P11" i="20"/>
  <c r="L11" i="20"/>
  <c r="H11" i="20"/>
  <c r="P28" i="17"/>
  <c r="V7" i="18" s="1"/>
  <c r="Q28" i="12"/>
  <c r="P44" i="17"/>
  <c r="V37" i="18"/>
  <c r="P29" i="17"/>
  <c r="S36" i="18"/>
  <c r="R51" i="1"/>
  <c r="P42" i="7"/>
  <c r="M42" i="7"/>
  <c r="L42" i="7"/>
  <c r="J42" i="7"/>
  <c r="I42" i="7"/>
  <c r="K42" i="7"/>
  <c r="R42" i="7"/>
  <c r="H42" i="7"/>
  <c r="O42" i="7"/>
  <c r="N42" i="7"/>
  <c r="G42" i="7"/>
  <c r="N34" i="7"/>
  <c r="I34" i="7"/>
  <c r="M34" i="7"/>
  <c r="P34" i="7"/>
  <c r="K34" i="7"/>
  <c r="J34" i="7"/>
  <c r="G34" i="7"/>
  <c r="L34" i="7"/>
  <c r="H34" i="7"/>
  <c r="O23" i="16"/>
  <c r="H23" i="16"/>
  <c r="G23" i="16"/>
  <c r="K23" i="16"/>
  <c r="L23" i="16"/>
  <c r="P23" i="13"/>
  <c r="N23" i="13"/>
  <c r="M23" i="13"/>
  <c r="G23" i="13"/>
  <c r="K23" i="13"/>
  <c r="R23" i="13"/>
  <c r="I23" i="13"/>
  <c r="H23" i="13"/>
  <c r="O23" i="13"/>
  <c r="L23" i="13"/>
  <c r="J23" i="13"/>
  <c r="Q23" i="13"/>
  <c r="R17" i="16"/>
  <c r="J17" i="16"/>
  <c r="G17" i="16"/>
  <c r="Q17" i="16"/>
  <c r="P17" i="16"/>
  <c r="O17" i="16"/>
  <c r="L17" i="16"/>
  <c r="I17" i="16"/>
  <c r="H17" i="16"/>
  <c r="M17" i="16"/>
  <c r="N17" i="16"/>
  <c r="K17" i="16"/>
  <c r="J17" i="15"/>
  <c r="H17" i="15"/>
  <c r="L17" i="15"/>
  <c r="G17" i="15"/>
  <c r="K17" i="15"/>
  <c r="I17" i="15"/>
  <c r="O17" i="15"/>
  <c r="P17" i="15"/>
  <c r="M17" i="15"/>
  <c r="N17" i="15"/>
  <c r="AA28" i="8"/>
  <c r="V16" i="18"/>
  <c r="AA39" i="11"/>
  <c r="AA35" i="12"/>
  <c r="AA45" i="7"/>
  <c r="AA38" i="9"/>
  <c r="AA41" i="7"/>
  <c r="AA33" i="7"/>
  <c r="AA28" i="11"/>
  <c r="P13" i="17"/>
  <c r="J21" i="18"/>
  <c r="AA40" i="13"/>
  <c r="AA21" i="7"/>
  <c r="AA23" i="14"/>
  <c r="AA40" i="7"/>
  <c r="AA32" i="6"/>
  <c r="K11" i="7"/>
  <c r="O11" i="7"/>
  <c r="P11" i="7"/>
  <c r="M11" i="7"/>
  <c r="N11" i="7"/>
  <c r="H11" i="7"/>
  <c r="R42" i="12"/>
  <c r="G42" i="12"/>
  <c r="O42" i="12"/>
  <c r="K42" i="12"/>
  <c r="J42" i="12"/>
  <c r="N38" i="20"/>
  <c r="J38" i="20"/>
  <c r="R38" i="20"/>
  <c r="I38" i="20"/>
  <c r="O38" i="20"/>
  <c r="Q38" i="20"/>
  <c r="H38" i="20"/>
  <c r="P38" i="20"/>
  <c r="K38" i="20"/>
  <c r="H34" i="13"/>
  <c r="G34" i="13"/>
  <c r="O34" i="13"/>
  <c r="N34" i="13"/>
  <c r="R34" i="13"/>
  <c r="M34" i="13"/>
  <c r="J34" i="13"/>
  <c r="I34" i="13"/>
  <c r="Q34" i="13"/>
  <c r="K34" i="15"/>
  <c r="O34" i="15"/>
  <c r="Q34" i="15"/>
  <c r="H34" i="15"/>
  <c r="G34" i="15"/>
  <c r="M34" i="15"/>
  <c r="R34" i="15"/>
  <c r="L34" i="15"/>
  <c r="P34" i="15"/>
  <c r="N28" i="13"/>
  <c r="H28" i="13"/>
  <c r="G28" i="13"/>
  <c r="O28" i="13"/>
  <c r="L28" i="13"/>
  <c r="R28" i="13"/>
  <c r="Q28" i="13"/>
  <c r="I28" i="13"/>
  <c r="P28" i="13"/>
  <c r="M28" i="13"/>
  <c r="K28" i="13"/>
  <c r="J28" i="13"/>
  <c r="I23" i="15"/>
  <c r="J23" i="15"/>
  <c r="K23" i="15"/>
  <c r="Q23" i="15"/>
  <c r="R23" i="15"/>
  <c r="G23" i="15"/>
  <c r="P23" i="15"/>
  <c r="N23" i="15"/>
  <c r="O23" i="15"/>
  <c r="L23" i="15"/>
  <c r="H23" i="15"/>
  <c r="M23" i="15"/>
  <c r="M17" i="7"/>
  <c r="J17" i="7"/>
  <c r="O17" i="7"/>
  <c r="N17" i="7"/>
  <c r="L17" i="7"/>
  <c r="P17" i="7"/>
  <c r="K17" i="7"/>
  <c r="R17" i="7"/>
  <c r="I17" i="7"/>
  <c r="Q17" i="7"/>
  <c r="H17" i="7"/>
  <c r="G17" i="7"/>
  <c r="Q11" i="12"/>
  <c r="J11" i="12"/>
  <c r="H11" i="12"/>
  <c r="O11" i="12"/>
  <c r="G11" i="12"/>
  <c r="K11" i="12"/>
  <c r="P11" i="12"/>
  <c r="N11" i="12"/>
  <c r="L11" i="12"/>
  <c r="R11" i="12"/>
  <c r="I11" i="12"/>
  <c r="M11" i="12"/>
  <c r="N11" i="14"/>
  <c r="K11" i="14"/>
  <c r="I11" i="14"/>
  <c r="O11" i="14"/>
  <c r="R11" i="14"/>
  <c r="M11" i="14"/>
  <c r="J11" i="14"/>
  <c r="H11" i="14"/>
  <c r="Q11" i="14"/>
  <c r="AA44" i="13"/>
  <c r="AA43" i="11"/>
  <c r="N42" i="6"/>
  <c r="M42" i="6"/>
  <c r="L42" i="6"/>
  <c r="I42" i="6"/>
  <c r="H42" i="6"/>
  <c r="G42" i="6"/>
  <c r="P42" i="6"/>
  <c r="Q42" i="6"/>
  <c r="K42" i="6"/>
  <c r="M34" i="20"/>
  <c r="I34" i="20"/>
  <c r="L34" i="20"/>
  <c r="H34" i="20"/>
  <c r="P34" i="20"/>
  <c r="J34" i="20"/>
  <c r="N34" i="20"/>
  <c r="N28" i="20"/>
  <c r="I28" i="20"/>
  <c r="M28" i="20"/>
  <c r="L28" i="20"/>
  <c r="H28" i="20"/>
  <c r="P28" i="20"/>
  <c r="G28" i="20"/>
  <c r="O28" i="20"/>
  <c r="J28" i="20"/>
  <c r="K42" i="20"/>
  <c r="G42" i="20"/>
  <c r="R42" i="20"/>
  <c r="M42" i="20"/>
  <c r="P42" i="20"/>
  <c r="L42" i="20"/>
  <c r="M28" i="7"/>
  <c r="R28" i="7"/>
  <c r="P28" i="7"/>
  <c r="O28" i="7"/>
  <c r="N28" i="7"/>
  <c r="J28" i="7"/>
  <c r="L28" i="7"/>
  <c r="K28" i="7"/>
  <c r="I28" i="7"/>
  <c r="Q28" i="7"/>
  <c r="H28" i="7"/>
  <c r="G28" i="7"/>
  <c r="P23" i="6"/>
  <c r="N23" i="6"/>
  <c r="I23" i="6"/>
  <c r="J23" i="6"/>
  <c r="M23" i="6"/>
  <c r="H23" i="6"/>
  <c r="L23" i="6"/>
  <c r="K23" i="6"/>
  <c r="Q23" i="6"/>
  <c r="G23" i="6"/>
  <c r="R23" i="6"/>
  <c r="O23" i="6"/>
  <c r="R23" i="7"/>
  <c r="L23" i="7"/>
  <c r="I23" i="7"/>
  <c r="K23" i="7"/>
  <c r="Q23" i="7"/>
  <c r="O23" i="7"/>
  <c r="M23" i="7"/>
  <c r="H23" i="7"/>
  <c r="G23" i="7"/>
  <c r="N17" i="14"/>
  <c r="K17" i="14"/>
  <c r="I17" i="14"/>
  <c r="M17" i="14"/>
  <c r="L17" i="14"/>
  <c r="P17" i="14"/>
  <c r="J17" i="14"/>
  <c r="R17" i="14"/>
  <c r="Q17" i="14"/>
  <c r="G17" i="14"/>
  <c r="O17" i="14"/>
  <c r="H17" i="14"/>
  <c r="H17" i="6"/>
  <c r="M17" i="6"/>
  <c r="P17" i="6"/>
  <c r="O17" i="6"/>
  <c r="N17" i="6"/>
  <c r="L17" i="6"/>
  <c r="R17" i="6"/>
  <c r="G17" i="6"/>
  <c r="J17" i="6"/>
  <c r="Q17" i="6"/>
  <c r="K17" i="6"/>
  <c r="I17" i="6"/>
  <c r="H11" i="8"/>
  <c r="P11" i="8"/>
  <c r="R11" i="8"/>
  <c r="G11" i="8"/>
  <c r="L11" i="8"/>
  <c r="N11" i="8"/>
  <c r="O11" i="8"/>
  <c r="K11" i="8"/>
  <c r="M11" i="8"/>
  <c r="H42" i="15"/>
  <c r="M42" i="15"/>
  <c r="L42" i="15"/>
  <c r="R42" i="15"/>
  <c r="J42" i="15"/>
  <c r="P42" i="15"/>
  <c r="O42" i="15"/>
  <c r="G42" i="15"/>
  <c r="N42" i="15"/>
  <c r="R38" i="12"/>
  <c r="O38" i="12"/>
  <c r="Q38" i="12"/>
  <c r="H38" i="12"/>
  <c r="P38" i="12"/>
  <c r="J38" i="12"/>
  <c r="M38" i="12"/>
  <c r="K38" i="12"/>
  <c r="N38" i="12"/>
  <c r="Q34" i="8"/>
  <c r="I34" i="8"/>
  <c r="P34" i="8"/>
  <c r="G34" i="8"/>
  <c r="M34" i="8"/>
  <c r="L34" i="8"/>
  <c r="R34" i="8"/>
  <c r="J34" i="8"/>
  <c r="O34" i="8"/>
  <c r="P28" i="15"/>
  <c r="R28" i="15"/>
  <c r="L28" i="15"/>
  <c r="K28" i="15"/>
  <c r="I28" i="15"/>
  <c r="G28" i="15"/>
  <c r="O28" i="15"/>
  <c r="Q28" i="15"/>
  <c r="M28" i="15"/>
  <c r="R23" i="8"/>
  <c r="P23" i="8"/>
  <c r="M23" i="8"/>
  <c r="I23" i="8"/>
  <c r="H23" i="8"/>
  <c r="G23" i="8"/>
  <c r="N23" i="8"/>
  <c r="J23" i="8"/>
  <c r="O23" i="8"/>
  <c r="H17" i="13"/>
  <c r="N17" i="13"/>
  <c r="L17" i="13"/>
  <c r="R17" i="13"/>
  <c r="M17" i="13"/>
  <c r="Q17" i="13"/>
  <c r="P17" i="13"/>
  <c r="G17" i="13"/>
  <c r="K17" i="13"/>
  <c r="P11" i="6"/>
  <c r="N11" i="6"/>
  <c r="R11" i="6"/>
  <c r="M11" i="6"/>
  <c r="H11" i="6"/>
  <c r="O11" i="6"/>
  <c r="Q11" i="6"/>
  <c r="L11" i="6"/>
  <c r="G11" i="6"/>
  <c r="N38" i="13"/>
  <c r="H38" i="13"/>
  <c r="P38" i="13"/>
  <c r="G38" i="13"/>
  <c r="L38" i="13"/>
  <c r="O38" i="13"/>
  <c r="K38" i="13"/>
  <c r="R38" i="13"/>
  <c r="M38" i="13"/>
  <c r="I38" i="13"/>
  <c r="J38" i="13"/>
  <c r="Q38" i="13"/>
  <c r="H38" i="8"/>
  <c r="M38" i="8"/>
  <c r="J38" i="8"/>
  <c r="I38" i="8"/>
  <c r="R38" i="8"/>
  <c r="Q38" i="8"/>
  <c r="G38" i="8"/>
  <c r="O38" i="8"/>
  <c r="P38" i="8"/>
  <c r="N38" i="8"/>
  <c r="K38" i="8"/>
  <c r="L38" i="8"/>
  <c r="N34" i="6"/>
  <c r="O34" i="6"/>
  <c r="G34" i="6"/>
  <c r="P34" i="6"/>
  <c r="L34" i="6"/>
  <c r="K34" i="6"/>
  <c r="Q34" i="6"/>
  <c r="M34" i="6"/>
  <c r="I34" i="6"/>
  <c r="J34" i="6"/>
  <c r="R34" i="6"/>
  <c r="H34" i="6"/>
  <c r="K42" i="13"/>
  <c r="G42" i="13"/>
  <c r="P42" i="13"/>
  <c r="N42" i="13"/>
  <c r="M42" i="13"/>
  <c r="Q42" i="13"/>
  <c r="L42" i="13"/>
  <c r="J42" i="13"/>
  <c r="I42" i="13"/>
  <c r="R42" i="13"/>
  <c r="H42" i="13"/>
  <c r="O42" i="13"/>
  <c r="J42" i="8"/>
  <c r="R42" i="8"/>
  <c r="G42" i="8"/>
  <c r="Q42" i="8"/>
  <c r="H42" i="8"/>
  <c r="M42" i="8"/>
  <c r="L42" i="8"/>
  <c r="I42" i="8"/>
  <c r="K42" i="8"/>
  <c r="N42" i="8"/>
  <c r="O42" i="8"/>
  <c r="P42" i="8"/>
  <c r="P38" i="6"/>
  <c r="K38" i="6"/>
  <c r="R38" i="6"/>
  <c r="G38" i="6"/>
  <c r="H38" i="6"/>
  <c r="Q38" i="6"/>
  <c r="I38" i="6"/>
  <c r="J38" i="6"/>
  <c r="N38" i="6"/>
  <c r="L38" i="15"/>
  <c r="K38" i="15"/>
  <c r="H38" i="15"/>
  <c r="J38" i="15"/>
  <c r="R38" i="15"/>
  <c r="I38" i="15"/>
  <c r="G38" i="15"/>
  <c r="O38" i="15"/>
  <c r="N38" i="15"/>
  <c r="Q38" i="15"/>
  <c r="P38" i="15"/>
  <c r="M38" i="15"/>
  <c r="R34" i="12"/>
  <c r="I34" i="12"/>
  <c r="G34" i="12"/>
  <c r="O34" i="12"/>
  <c r="M34" i="12"/>
  <c r="J34" i="12"/>
  <c r="Q34" i="12"/>
  <c r="P34" i="12"/>
  <c r="K34" i="12"/>
  <c r="H34" i="12"/>
  <c r="N34" i="12"/>
  <c r="L34" i="12"/>
  <c r="P28" i="8"/>
  <c r="N28" i="8"/>
  <c r="R28" i="8"/>
  <c r="Q28" i="8"/>
  <c r="I28" i="8"/>
  <c r="G28" i="8"/>
  <c r="O28" i="8"/>
  <c r="M28" i="8"/>
  <c r="H28" i="8"/>
  <c r="J28" i="8"/>
  <c r="L28" i="8"/>
  <c r="K28" i="8"/>
  <c r="R28" i="14"/>
  <c r="N28" i="14"/>
  <c r="K28" i="14"/>
  <c r="M28" i="14"/>
  <c r="L28" i="14"/>
  <c r="I28" i="14"/>
  <c r="H28" i="14"/>
  <c r="Q28" i="14"/>
  <c r="P28" i="14"/>
  <c r="O23" i="12"/>
  <c r="R23" i="12"/>
  <c r="H23" i="12"/>
  <c r="Q23" i="12"/>
  <c r="M23" i="12"/>
  <c r="L23" i="12"/>
  <c r="I23" i="12"/>
  <c r="P23" i="12"/>
  <c r="J23" i="12"/>
  <c r="J23" i="14"/>
  <c r="H23" i="14"/>
  <c r="L23" i="14"/>
  <c r="K23" i="14"/>
  <c r="R23" i="14"/>
  <c r="I23" i="14"/>
  <c r="G23" i="14"/>
  <c r="P23" i="14"/>
  <c r="M23" i="14"/>
  <c r="R17" i="20"/>
  <c r="N17" i="20"/>
  <c r="J17" i="20"/>
  <c r="Q17" i="20"/>
  <c r="M17" i="20"/>
  <c r="H17" i="20"/>
  <c r="L17" i="20"/>
  <c r="G17" i="20"/>
  <c r="O17" i="20"/>
  <c r="R17" i="12"/>
  <c r="I17" i="12"/>
  <c r="G17" i="12"/>
  <c r="J17" i="12"/>
  <c r="P17" i="12"/>
  <c r="O17" i="12"/>
  <c r="Q17" i="12"/>
  <c r="L17" i="12"/>
  <c r="H17" i="12"/>
  <c r="G11" i="15"/>
  <c r="J11" i="15"/>
  <c r="L11" i="15"/>
  <c r="I11" i="15"/>
  <c r="N11" i="15"/>
  <c r="H11" i="15"/>
  <c r="K11" i="15"/>
  <c r="R11" i="15"/>
  <c r="P11" i="15"/>
  <c r="AA42" i="12"/>
  <c r="V17" i="18"/>
  <c r="V23" i="18"/>
  <c r="P17" i="17"/>
  <c r="V9" i="18"/>
  <c r="V3" i="18"/>
  <c r="P9" i="17"/>
  <c r="V21" i="18" s="1"/>
  <c r="P30" i="17"/>
  <c r="V6" i="18"/>
  <c r="V13" i="18"/>
  <c r="E32" i="1"/>
  <c r="E26" i="1"/>
  <c r="K26" i="1" s="1"/>
  <c r="I37" i="1"/>
  <c r="O38" i="1"/>
  <c r="M22" i="1"/>
  <c r="Q25" i="1"/>
  <c r="H35" i="1"/>
  <c r="G18" i="1"/>
  <c r="E22" i="1"/>
  <c r="K16" i="18"/>
  <c r="I16" i="18" s="1"/>
  <c r="J31" i="1" s="1"/>
  <c r="P28" i="1"/>
  <c r="D28" i="1"/>
  <c r="N18" i="1"/>
  <c r="O20" i="1"/>
  <c r="S20" i="1" s="1"/>
  <c r="P34" i="1"/>
  <c r="P35" i="1"/>
  <c r="N26" i="1"/>
  <c r="O32" i="1"/>
  <c r="E35" i="1"/>
  <c r="P36" i="1"/>
  <c r="M18" i="1"/>
  <c r="L17" i="1"/>
  <c r="I25" i="1"/>
  <c r="I34" i="1"/>
  <c r="H19" i="1"/>
  <c r="L27" i="1"/>
  <c r="S27" i="1" s="1"/>
  <c r="L24" i="1"/>
  <c r="I32" i="1"/>
  <c r="I36" i="1"/>
  <c r="F33" i="1"/>
  <c r="Q29" i="1"/>
  <c r="M28" i="1"/>
  <c r="F30" i="1"/>
  <c r="L21" i="1"/>
  <c r="L23" i="1"/>
  <c r="M26" i="1"/>
  <c r="O28" i="1"/>
  <c r="Q30" i="1"/>
  <c r="S30" i="1" s="1"/>
  <c r="M20" i="1"/>
  <c r="F18" i="1"/>
  <c r="N27" i="1"/>
  <c r="S11" i="18"/>
  <c r="R11" i="18" s="1"/>
  <c r="P11" i="17"/>
  <c r="I11" i="16"/>
  <c r="N11" i="16"/>
  <c r="P11" i="16"/>
  <c r="Q11" i="16"/>
  <c r="L11" i="16"/>
  <c r="O11" i="16"/>
  <c r="J11" i="16"/>
  <c r="K11" i="16"/>
  <c r="R11" i="16"/>
  <c r="G11" i="16"/>
  <c r="M11" i="16"/>
  <c r="AA27" i="9"/>
  <c r="H11" i="16"/>
  <c r="I42" i="12"/>
  <c r="H42" i="12"/>
  <c r="M38" i="20"/>
  <c r="L38" i="20"/>
  <c r="G38" i="20"/>
  <c r="L34" i="13"/>
  <c r="K34" i="13"/>
  <c r="P34" i="13"/>
  <c r="J34" i="15"/>
  <c r="N34" i="15"/>
  <c r="I34" i="15"/>
  <c r="R28" i="20"/>
  <c r="Q28" i="20"/>
  <c r="K28" i="20"/>
  <c r="Q23" i="8"/>
  <c r="L23" i="8"/>
  <c r="K23" i="8"/>
  <c r="O17" i="13"/>
  <c r="I17" i="13"/>
  <c r="J17" i="13"/>
  <c r="I11" i="6"/>
  <c r="J11" i="6"/>
  <c r="K11" i="6"/>
  <c r="I11" i="7"/>
  <c r="R11" i="7"/>
  <c r="G11" i="7"/>
  <c r="Q11" i="7"/>
  <c r="L11" i="7"/>
  <c r="J11" i="7"/>
  <c r="L42" i="14"/>
  <c r="O42" i="14"/>
  <c r="H42" i="14"/>
  <c r="J42" i="14"/>
  <c r="K42" i="14"/>
  <c r="G42" i="14"/>
  <c r="L42" i="10"/>
  <c r="G42" i="10"/>
  <c r="P42" i="10"/>
  <c r="M42" i="10"/>
  <c r="H42" i="10"/>
  <c r="I42" i="10"/>
  <c r="K38" i="10"/>
  <c r="L38" i="10"/>
  <c r="O38" i="10"/>
  <c r="M38" i="10"/>
  <c r="Q38" i="10"/>
  <c r="P38" i="10"/>
  <c r="R38" i="14"/>
  <c r="G38" i="14"/>
  <c r="J38" i="14"/>
  <c r="I38" i="14"/>
  <c r="P38" i="14"/>
  <c r="O38" i="14"/>
  <c r="I23" i="20"/>
  <c r="M23" i="20"/>
  <c r="O23" i="20"/>
  <c r="G23" i="20"/>
  <c r="N23" i="20"/>
  <c r="P23" i="20"/>
  <c r="O11" i="13"/>
  <c r="R11" i="13"/>
  <c r="L11" i="13"/>
  <c r="M11" i="13"/>
  <c r="K11" i="13"/>
  <c r="N11" i="13"/>
  <c r="Q11" i="13"/>
  <c r="I20" i="1"/>
  <c r="I27" i="1"/>
  <c r="M11" i="15"/>
  <c r="O11" i="15"/>
  <c r="K17" i="12"/>
  <c r="M17" i="12"/>
  <c r="K17" i="20"/>
  <c r="P17" i="20"/>
  <c r="O23" i="14"/>
  <c r="Q23" i="14"/>
  <c r="N23" i="12"/>
  <c r="K23" i="12"/>
  <c r="O28" i="14"/>
  <c r="G28" i="14"/>
  <c r="N28" i="15"/>
  <c r="H28" i="15"/>
  <c r="N34" i="8"/>
  <c r="K34" i="8"/>
  <c r="L38" i="12"/>
  <c r="I38" i="12"/>
  <c r="K42" i="15"/>
  <c r="I42" i="15"/>
  <c r="K34" i="20"/>
  <c r="Q34" i="20"/>
  <c r="J42" i="6"/>
  <c r="R42" i="6"/>
  <c r="N23" i="16"/>
  <c r="J23" i="16"/>
  <c r="I11" i="20"/>
  <c r="N11" i="20"/>
  <c r="P37" i="17"/>
  <c r="V30" i="18" s="1"/>
  <c r="N36" i="1"/>
  <c r="AA42" i="15"/>
  <c r="S33" i="18"/>
  <c r="R48" i="1"/>
  <c r="S24" i="18"/>
  <c r="R39" i="1"/>
  <c r="P31" i="17"/>
  <c r="V24" i="18" s="1"/>
  <c r="J12" i="18"/>
  <c r="H45" i="17"/>
  <c r="E28" i="1"/>
  <c r="S30" i="18"/>
  <c r="P16" i="17"/>
  <c r="V5" i="18" s="1"/>
  <c r="AA21" i="13"/>
  <c r="J11" i="11"/>
  <c r="AA24" i="15"/>
  <c r="AA20" i="16"/>
  <c r="P32" i="17"/>
  <c r="V25" i="18" s="1"/>
  <c r="AA31" i="15"/>
  <c r="AA15" i="15"/>
  <c r="AA35" i="7"/>
  <c r="AA22" i="8"/>
  <c r="AC33" i="2"/>
  <c r="S9" i="18"/>
  <c r="AC40" i="2"/>
  <c r="AA26" i="8"/>
  <c r="AA37" i="10"/>
  <c r="AA25" i="10"/>
  <c r="AA28" i="9"/>
  <c r="AA31" i="12"/>
  <c r="AA21" i="14"/>
  <c r="AA40" i="11"/>
  <c r="Q24" i="11"/>
  <c r="Q27" i="11"/>
  <c r="P44" i="9"/>
  <c r="Y32" i="12"/>
  <c r="AA32" i="12" s="1"/>
  <c r="AA19" i="13"/>
  <c r="G41" i="16"/>
  <c r="H41" i="16"/>
  <c r="D6" i="18"/>
  <c r="I31" i="12"/>
  <c r="H31" i="12"/>
  <c r="K33" i="15"/>
  <c r="J33" i="15"/>
  <c r="R17" i="2"/>
  <c r="C17" i="9"/>
  <c r="C17" i="10"/>
  <c r="C17" i="11"/>
  <c r="B2" i="18"/>
  <c r="G17" i="2"/>
  <c r="C22" i="20"/>
  <c r="H22" i="2"/>
  <c r="N22" i="2"/>
  <c r="R22" i="2"/>
  <c r="C22" i="14"/>
  <c r="C22" i="12"/>
  <c r="C22" i="7"/>
  <c r="J22" i="2"/>
  <c r="O22" i="2"/>
  <c r="C22" i="9"/>
  <c r="B23" i="18"/>
  <c r="C22" i="15"/>
  <c r="C22" i="13"/>
  <c r="C22" i="8"/>
  <c r="L22" i="2"/>
  <c r="C22" i="10"/>
  <c r="C22" i="6"/>
  <c r="M22" i="2"/>
  <c r="C25" i="6"/>
  <c r="I25" i="2"/>
  <c r="O25" i="2"/>
  <c r="C25" i="11"/>
  <c r="C25" i="15"/>
  <c r="C25" i="13"/>
  <c r="C25" i="8"/>
  <c r="M25" i="2"/>
  <c r="J25" i="2"/>
  <c r="P25" i="2"/>
  <c r="C25" i="14"/>
  <c r="C25" i="12"/>
  <c r="C25" i="7"/>
  <c r="C25" i="20"/>
  <c r="H25" i="2"/>
  <c r="R25" i="2"/>
  <c r="L25" i="2"/>
  <c r="C25" i="10"/>
  <c r="C25" i="16"/>
  <c r="C29" i="20"/>
  <c r="H29" i="2"/>
  <c r="L29" i="2"/>
  <c r="C29" i="11"/>
  <c r="C29" i="14"/>
  <c r="C29" i="12"/>
  <c r="C29" i="7"/>
  <c r="M29" i="2"/>
  <c r="I29" i="2"/>
  <c r="N29" i="2"/>
  <c r="C29" i="15"/>
  <c r="C29" i="13"/>
  <c r="C29" i="8"/>
  <c r="C29" i="6"/>
  <c r="K29" i="2"/>
  <c r="O29" i="2"/>
  <c r="P29" i="2"/>
  <c r="C29" i="16"/>
  <c r="I38" i="2"/>
  <c r="C38" i="9"/>
  <c r="C38" i="11"/>
  <c r="Q20" i="11"/>
  <c r="R41" i="12"/>
  <c r="R41" i="8"/>
  <c r="R45" i="8"/>
  <c r="R16" i="8"/>
  <c r="Z12" i="8"/>
  <c r="AA12" i="8" s="1"/>
  <c r="Z11" i="13"/>
  <c r="AA11" i="13"/>
  <c r="O26" i="16"/>
  <c r="Z27" i="13"/>
  <c r="Y27" i="13"/>
  <c r="AA27" i="13"/>
  <c r="I43" i="16"/>
  <c r="O43" i="16"/>
  <c r="AA14" i="10"/>
  <c r="I33" i="8"/>
  <c r="H33" i="8"/>
  <c r="Y36" i="12"/>
  <c r="AA36" i="12" s="1"/>
  <c r="H18" i="16"/>
  <c r="O18" i="16"/>
  <c r="Y35" i="9"/>
  <c r="Z35" i="9"/>
  <c r="Q24" i="12"/>
  <c r="I24" i="12"/>
  <c r="Q33" i="13"/>
  <c r="O33" i="13"/>
  <c r="N33" i="13"/>
  <c r="O44" i="6"/>
  <c r="Z36" i="8"/>
  <c r="AA36" i="8" s="1"/>
  <c r="Y45" i="6"/>
  <c r="AA45" i="6"/>
  <c r="I33" i="7"/>
  <c r="I44" i="7"/>
  <c r="J33" i="7"/>
  <c r="J12" i="2"/>
  <c r="O12" i="2"/>
  <c r="C12" i="10"/>
  <c r="C12" i="11"/>
  <c r="C12" i="14"/>
  <c r="C12" i="12"/>
  <c r="C12" i="7"/>
  <c r="C12" i="20"/>
  <c r="M12" i="2"/>
  <c r="K12" i="2"/>
  <c r="P12" i="2"/>
  <c r="B20" i="18"/>
  <c r="G26" i="2"/>
  <c r="C26" i="10"/>
  <c r="C30" i="15"/>
  <c r="C30" i="13"/>
  <c r="C30" i="8"/>
  <c r="Q30" i="2"/>
  <c r="C30" i="9"/>
  <c r="C30" i="10"/>
  <c r="C35" i="15"/>
  <c r="C35" i="13"/>
  <c r="C35" i="8"/>
  <c r="C35" i="20"/>
  <c r="O35" i="2"/>
  <c r="J35" i="2"/>
  <c r="N35" i="2"/>
  <c r="C35" i="9"/>
  <c r="C35" i="11"/>
  <c r="I35" i="2"/>
  <c r="K35" i="2"/>
  <c r="P35" i="2"/>
  <c r="I39" i="2"/>
  <c r="K39" i="2"/>
  <c r="P39" i="2"/>
  <c r="C39" i="9"/>
  <c r="C39" i="10"/>
  <c r="C39" i="11"/>
  <c r="C39" i="14"/>
  <c r="C39" i="12"/>
  <c r="Q39" i="12"/>
  <c r="C39" i="7"/>
  <c r="G39" i="2"/>
  <c r="L39" i="2"/>
  <c r="Q39" i="2"/>
  <c r="C43" i="14"/>
  <c r="C43" i="12"/>
  <c r="C43" i="7"/>
  <c r="C43" i="10"/>
  <c r="H43" i="2"/>
  <c r="L43" i="2"/>
  <c r="R43" i="2"/>
  <c r="C43" i="6"/>
  <c r="I43" i="2"/>
  <c r="M43" i="2"/>
  <c r="N45" i="20"/>
  <c r="G33" i="20"/>
  <c r="N16" i="20"/>
  <c r="G10" i="21"/>
  <c r="M21" i="21"/>
  <c r="G21" i="21"/>
  <c r="M36" i="21"/>
  <c r="J40" i="7"/>
  <c r="I40" i="7"/>
  <c r="K40" i="7"/>
  <c r="J20" i="7"/>
  <c r="I15" i="7"/>
  <c r="B11" i="18"/>
  <c r="C33" i="1" s="1"/>
  <c r="O30" i="21"/>
  <c r="O46" i="21" s="1"/>
  <c r="M30" i="21"/>
  <c r="J19" i="7"/>
  <c r="AA22" i="10"/>
  <c r="P27" i="17"/>
  <c r="S12" i="18"/>
  <c r="Q43" i="2"/>
  <c r="K22" i="2"/>
  <c r="Q41" i="13"/>
  <c r="K24" i="7"/>
  <c r="O39" i="6"/>
  <c r="AC21" i="20"/>
  <c r="AA38" i="14"/>
  <c r="K25" i="2"/>
  <c r="G12" i="2"/>
  <c r="O15" i="6"/>
  <c r="Q45" i="13"/>
  <c r="O27" i="1"/>
  <c r="K19" i="18"/>
  <c r="I19" i="18" s="1"/>
  <c r="J22" i="1" s="1"/>
  <c r="W4" i="18"/>
  <c r="U4" i="18" s="1"/>
  <c r="H18" i="1"/>
  <c r="H17" i="1"/>
  <c r="N22" i="1"/>
  <c r="Q18" i="1"/>
  <c r="Q33" i="1"/>
  <c r="O30" i="1"/>
  <c r="F27" i="1"/>
  <c r="K27" i="1" s="1"/>
  <c r="U27" i="1" s="1"/>
  <c r="O19" i="1"/>
  <c r="S5" i="18"/>
  <c r="L45" i="17"/>
  <c r="AA26" i="14"/>
  <c r="P25" i="17"/>
  <c r="V20" i="18"/>
  <c r="AA25" i="14"/>
  <c r="O34" i="1"/>
  <c r="S34" i="1" s="1"/>
  <c r="O26" i="1"/>
  <c r="P15" i="17"/>
  <c r="V12" i="18"/>
  <c r="U12" i="18" s="1"/>
  <c r="T12" i="18"/>
  <c r="V11" i="18"/>
  <c r="O29" i="1"/>
  <c r="O22" i="1"/>
  <c r="AA10" i="14"/>
  <c r="O18" i="1"/>
  <c r="H20" i="1"/>
  <c r="M33" i="1"/>
  <c r="N25" i="1"/>
  <c r="H30" i="1"/>
  <c r="F31" i="1"/>
  <c r="H38" i="1"/>
  <c r="I28" i="1"/>
  <c r="H21" i="1"/>
  <c r="I22" i="1"/>
  <c r="E21" i="1"/>
  <c r="E37" i="1"/>
  <c r="E25" i="1"/>
  <c r="L37" i="1"/>
  <c r="G27" i="1"/>
  <c r="I38" i="1"/>
  <c r="M36" i="1"/>
  <c r="P22" i="1"/>
  <c r="D30" i="1"/>
  <c r="E36" i="1"/>
  <c r="G37" i="1"/>
  <c r="O31" i="1"/>
  <c r="N30" i="1"/>
  <c r="K23" i="18"/>
  <c r="T7" i="18"/>
  <c r="R7" i="18" s="1"/>
  <c r="T33" i="18"/>
  <c r="R33" i="18" s="1"/>
  <c r="K20" i="18"/>
  <c r="I20" i="18" s="1"/>
  <c r="Q35" i="1"/>
  <c r="O35" i="1"/>
  <c r="W24" i="18"/>
  <c r="U24" i="18" s="1"/>
  <c r="P31" i="1"/>
  <c r="K8" i="18"/>
  <c r="L33" i="1"/>
  <c r="K30" i="18"/>
  <c r="I30" i="18" s="1"/>
  <c r="G23" i="1"/>
  <c r="T3" i="18"/>
  <c r="K12" i="18"/>
  <c r="I17" i="1"/>
  <c r="F17" i="1"/>
  <c r="N28" i="1"/>
  <c r="M37" i="1"/>
  <c r="W31" i="18"/>
  <c r="K33" i="18"/>
  <c r="I33" i="18" s="1"/>
  <c r="K7" i="18"/>
  <c r="I7" i="18" s="1"/>
  <c r="M32" i="1"/>
  <c r="I29" i="1"/>
  <c r="E20" i="1"/>
  <c r="E46" i="1"/>
  <c r="H28" i="1"/>
  <c r="L28" i="1"/>
  <c r="O24" i="1"/>
  <c r="G33" i="1"/>
  <c r="P19" i="1"/>
  <c r="G29" i="1"/>
  <c r="G32" i="1"/>
  <c r="I35" i="1"/>
  <c r="K35" i="1"/>
  <c r="F24" i="1"/>
  <c r="L32" i="1"/>
  <c r="S32" i="1" s="1"/>
  <c r="D34" i="1"/>
  <c r="Q37" i="1"/>
  <c r="M19" i="1"/>
  <c r="K18" i="18"/>
  <c r="I18" i="18" s="1"/>
  <c r="W18" i="18"/>
  <c r="K29" i="18"/>
  <c r="I29" i="18" s="1"/>
  <c r="K34" i="18"/>
  <c r="I34" i="18" s="1"/>
  <c r="T26" i="18"/>
  <c r="N34" i="1"/>
  <c r="L30" i="1"/>
  <c r="M35" i="1"/>
  <c r="S35" i="1" s="1"/>
  <c r="U35" i="1" s="1"/>
  <c r="M29" i="1"/>
  <c r="N32" i="1"/>
  <c r="N21" i="1"/>
  <c r="N35" i="1"/>
  <c r="H29" i="1"/>
  <c r="T20" i="18"/>
  <c r="R20" i="18" s="1"/>
  <c r="L47" i="1"/>
  <c r="F19" i="1"/>
  <c r="K19" i="1" s="1"/>
  <c r="W10" i="18"/>
  <c r="F28" i="1"/>
  <c r="K4" i="18"/>
  <c r="I4" i="18" s="1"/>
  <c r="F29" i="1"/>
  <c r="L22" i="1"/>
  <c r="W12" i="18"/>
  <c r="K15" i="18"/>
  <c r="I15" i="18" s="1"/>
  <c r="E52" i="1"/>
  <c r="W37" i="18"/>
  <c r="U37" i="18" s="1"/>
  <c r="K37" i="18"/>
  <c r="I37" i="18" s="1"/>
  <c r="Q50" i="1"/>
  <c r="F37" i="1"/>
  <c r="K13" i="18"/>
  <c r="N45" i="1"/>
  <c r="T30" i="18"/>
  <c r="Q38" i="1"/>
  <c r="T11" i="18"/>
  <c r="H31" i="1"/>
  <c r="W11" i="18"/>
  <c r="K11" i="18"/>
  <c r="W21" i="18"/>
  <c r="U21" i="18" s="1"/>
  <c r="K21" i="18"/>
  <c r="I21" i="18" s="1"/>
  <c r="E23" i="1"/>
  <c r="T8" i="18"/>
  <c r="L26" i="1"/>
  <c r="L39" i="1"/>
  <c r="S39" i="1"/>
  <c r="L35" i="1"/>
  <c r="T2" i="18"/>
  <c r="R2" i="18" s="1"/>
  <c r="G36" i="1"/>
  <c r="W3" i="18"/>
  <c r="U3" i="18" s="1"/>
  <c r="K17" i="18"/>
  <c r="T15" i="18"/>
  <c r="K10" i="18"/>
  <c r="I10" i="18" s="1"/>
  <c r="E33" i="1"/>
  <c r="T17" i="18"/>
  <c r="R17" i="18" s="1"/>
  <c r="M17" i="1"/>
  <c r="P30" i="1"/>
  <c r="T23" i="18"/>
  <c r="R23" i="18" s="1"/>
  <c r="H40" i="1"/>
  <c r="K25" i="18"/>
  <c r="M42" i="1"/>
  <c r="T27" i="18"/>
  <c r="T21" i="18"/>
  <c r="R21" i="18" s="1"/>
  <c r="O23" i="1"/>
  <c r="T4" i="18"/>
  <c r="R4" i="18" s="1"/>
  <c r="L29" i="1"/>
  <c r="W17" i="18"/>
  <c r="U17" i="18" s="1"/>
  <c r="K9" i="18"/>
  <c r="I9" i="18"/>
  <c r="T31" i="18"/>
  <c r="R16" i="18"/>
  <c r="R31" i="1" s="1"/>
  <c r="T10" i="18"/>
  <c r="W16" i="18"/>
  <c r="R50" i="1"/>
  <c r="S31" i="18"/>
  <c r="Q23" i="16"/>
  <c r="R23" i="16"/>
  <c r="P23" i="16"/>
  <c r="J23" i="20"/>
  <c r="K23" i="20"/>
  <c r="R23" i="20"/>
  <c r="Q23" i="20"/>
  <c r="E50" i="1"/>
  <c r="K35" i="18"/>
  <c r="I35" i="18" s="1"/>
  <c r="E48" i="1"/>
  <c r="W32" i="18"/>
  <c r="U32" i="18" s="1"/>
  <c r="S10" i="18"/>
  <c r="E43" i="1"/>
  <c r="K28" i="18"/>
  <c r="I28" i="18" s="1"/>
  <c r="E39" i="1"/>
  <c r="AA19" i="14"/>
  <c r="S26" i="18"/>
  <c r="R41" i="1"/>
  <c r="V14" i="18"/>
  <c r="S15" i="18"/>
  <c r="W26" i="18"/>
  <c r="U26" i="18" s="1"/>
  <c r="E47" i="1"/>
  <c r="W22" i="18"/>
  <c r="U22" i="18" s="1"/>
  <c r="E18" i="1"/>
  <c r="T37" i="18"/>
  <c r="R37" i="18" s="1"/>
  <c r="AC17" i="2"/>
  <c r="AA13" i="14"/>
  <c r="Z44" i="14"/>
  <c r="Y44" i="14"/>
  <c r="AA44" i="14" s="1"/>
  <c r="K38" i="21"/>
  <c r="G38" i="21"/>
  <c r="M38" i="21"/>
  <c r="Q38" i="21"/>
  <c r="G39" i="21"/>
  <c r="G46" i="21" s="1"/>
  <c r="M39" i="21"/>
  <c r="Q39" i="21"/>
  <c r="K41" i="21"/>
  <c r="I41" i="21"/>
  <c r="M41" i="21"/>
  <c r="N38" i="2"/>
  <c r="O38" i="2"/>
  <c r="M42" i="2"/>
  <c r="J42" i="2"/>
  <c r="O42" i="2"/>
  <c r="R21" i="15"/>
  <c r="G18" i="16"/>
  <c r="Y20" i="10"/>
  <c r="AA20" i="10"/>
  <c r="Y39" i="6"/>
  <c r="AA39" i="6" s="1"/>
  <c r="G32" i="21"/>
  <c r="K32" i="21"/>
  <c r="M30" i="13"/>
  <c r="B19" i="18"/>
  <c r="C26" i="15"/>
  <c r="C26" i="14"/>
  <c r="C26" i="13"/>
  <c r="C26" i="12"/>
  <c r="C26" i="8"/>
  <c r="C26" i="7"/>
  <c r="C26" i="6"/>
  <c r="H26" i="2"/>
  <c r="N26" i="2"/>
  <c r="R26" i="2"/>
  <c r="C26" i="9"/>
  <c r="C26" i="20"/>
  <c r="K26" i="2"/>
  <c r="J26" i="2"/>
  <c r="J46" i="2" s="1"/>
  <c r="E3" i="2" s="1"/>
  <c r="O26" i="2"/>
  <c r="I26" i="2"/>
  <c r="L26" i="2"/>
  <c r="P26" i="2"/>
  <c r="P46" i="2" s="1"/>
  <c r="E6" i="2" s="1"/>
  <c r="C30" i="20"/>
  <c r="H30" i="2"/>
  <c r="L30" i="2"/>
  <c r="R30" i="2"/>
  <c r="C30" i="11"/>
  <c r="I30" i="2"/>
  <c r="N30" i="2"/>
  <c r="G30" i="2"/>
  <c r="M30" i="2"/>
  <c r="J30" i="2"/>
  <c r="O30" i="2"/>
  <c r="Q36" i="15"/>
  <c r="Q31" i="15"/>
  <c r="Z30" i="15"/>
  <c r="AA30" i="15" s="1"/>
  <c r="Z39" i="13"/>
  <c r="AA39" i="13"/>
  <c r="Z15" i="6"/>
  <c r="AA15" i="6" s="1"/>
  <c r="N14" i="7"/>
  <c r="M24" i="7"/>
  <c r="P15" i="20"/>
  <c r="M15" i="20"/>
  <c r="O25" i="7"/>
  <c r="I20" i="7"/>
  <c r="N20" i="7"/>
  <c r="B15" i="18"/>
  <c r="C32" i="1" s="1"/>
  <c r="C10" i="10"/>
  <c r="C10" i="11"/>
  <c r="I13" i="2"/>
  <c r="N13" i="2"/>
  <c r="R13" i="2"/>
  <c r="C13" i="9"/>
  <c r="C13" i="15"/>
  <c r="C13" i="14"/>
  <c r="C13" i="13"/>
  <c r="C13" i="12"/>
  <c r="C13" i="8"/>
  <c r="C13" i="7"/>
  <c r="C13" i="20"/>
  <c r="C13" i="6"/>
  <c r="G13" i="2"/>
  <c r="J13" i="2"/>
  <c r="O13" i="2"/>
  <c r="K13" i="2"/>
  <c r="L13" i="2"/>
  <c r="P13" i="2"/>
  <c r="N20" i="20"/>
  <c r="M20" i="20"/>
  <c r="N45" i="7"/>
  <c r="M45" i="7"/>
  <c r="C18" i="1"/>
  <c r="C21" i="1"/>
  <c r="C22" i="1"/>
  <c r="C23" i="1"/>
  <c r="E19" i="1"/>
  <c r="M39" i="10"/>
  <c r="Q39" i="10"/>
  <c r="R39" i="10"/>
  <c r="P39" i="10"/>
  <c r="G39" i="10"/>
  <c r="K39" i="10"/>
  <c r="H39" i="10"/>
  <c r="I39" i="10"/>
  <c r="J39" i="10"/>
  <c r="H30" i="8"/>
  <c r="J30" i="8"/>
  <c r="P30" i="8"/>
  <c r="O30" i="8"/>
  <c r="N30" i="8"/>
  <c r="R30" i="8"/>
  <c r="L30" i="8"/>
  <c r="I30" i="8"/>
  <c r="Q30" i="8"/>
  <c r="N29" i="16"/>
  <c r="M25" i="16"/>
  <c r="K29" i="16"/>
  <c r="R29" i="16"/>
  <c r="H29" i="16"/>
  <c r="G29" i="16"/>
  <c r="I29" i="16"/>
  <c r="L29" i="16"/>
  <c r="J29" i="16"/>
  <c r="G29" i="6"/>
  <c r="O29" i="6"/>
  <c r="N29" i="6"/>
  <c r="H29" i="6"/>
  <c r="Q29" i="6"/>
  <c r="M29" i="6"/>
  <c r="L29" i="6"/>
  <c r="K29" i="6"/>
  <c r="R29" i="6"/>
  <c r="L25" i="7"/>
  <c r="K25" i="7"/>
  <c r="G25" i="7"/>
  <c r="P25" i="7"/>
  <c r="N25" i="7"/>
  <c r="Q25" i="7"/>
  <c r="R25" i="7"/>
  <c r="K25" i="15"/>
  <c r="J25" i="15"/>
  <c r="I25" i="15"/>
  <c r="G25" i="15"/>
  <c r="N25" i="15"/>
  <c r="L25" i="15"/>
  <c r="H25" i="15"/>
  <c r="R25" i="15"/>
  <c r="Q25" i="15"/>
  <c r="I25" i="16"/>
  <c r="G43" i="6"/>
  <c r="H43" i="6"/>
  <c r="O43" i="6"/>
  <c r="M43" i="6"/>
  <c r="Q43" i="6"/>
  <c r="K43" i="6"/>
  <c r="R43" i="6"/>
  <c r="I43" i="6"/>
  <c r="P43" i="6"/>
  <c r="I12" i="11"/>
  <c r="P12" i="11"/>
  <c r="J12" i="11"/>
  <c r="M12" i="11"/>
  <c r="G12" i="11"/>
  <c r="H12" i="11"/>
  <c r="N12" i="11"/>
  <c r="K12" i="11"/>
  <c r="R12" i="11"/>
  <c r="H29" i="8"/>
  <c r="G29" i="8"/>
  <c r="R29" i="8"/>
  <c r="I29" i="8"/>
  <c r="J29" i="8"/>
  <c r="P29" i="8"/>
  <c r="M29" i="8"/>
  <c r="L29" i="8"/>
  <c r="O29" i="8"/>
  <c r="N29" i="8"/>
  <c r="K29" i="8"/>
  <c r="Q29" i="8"/>
  <c r="E38" i="1"/>
  <c r="O45" i="17"/>
  <c r="M43" i="12"/>
  <c r="R43" i="12"/>
  <c r="H43" i="12"/>
  <c r="O43" i="12"/>
  <c r="L43" i="12"/>
  <c r="J43" i="12"/>
  <c r="I43" i="12"/>
  <c r="K43" i="12"/>
  <c r="G43" i="12"/>
  <c r="P43" i="12"/>
  <c r="Q43" i="12"/>
  <c r="N43" i="12"/>
  <c r="H39" i="11"/>
  <c r="G39" i="11"/>
  <c r="P39" i="11"/>
  <c r="N39" i="11"/>
  <c r="L39" i="11"/>
  <c r="M39" i="11"/>
  <c r="I39" i="11"/>
  <c r="J39" i="11"/>
  <c r="Q39" i="11"/>
  <c r="R39" i="11"/>
  <c r="O39" i="11"/>
  <c r="K39" i="11"/>
  <c r="O35" i="13"/>
  <c r="N35" i="13"/>
  <c r="P35" i="13"/>
  <c r="L35" i="13"/>
  <c r="K35" i="13"/>
  <c r="I35" i="13"/>
  <c r="R35" i="13"/>
  <c r="Q35" i="13"/>
  <c r="J35" i="13"/>
  <c r="M35" i="13"/>
  <c r="H35" i="13"/>
  <c r="G35" i="13"/>
  <c r="M26" i="10"/>
  <c r="I26" i="10"/>
  <c r="G26" i="10"/>
  <c r="O26" i="10"/>
  <c r="Q26" i="10"/>
  <c r="R26" i="10"/>
  <c r="H26" i="10"/>
  <c r="L26" i="10"/>
  <c r="K26" i="10"/>
  <c r="J26" i="10"/>
  <c r="P26" i="10"/>
  <c r="N26" i="10"/>
  <c r="J12" i="12"/>
  <c r="I12" i="12"/>
  <c r="P12" i="12"/>
  <c r="O12" i="12"/>
  <c r="M12" i="12"/>
  <c r="H12" i="12"/>
  <c r="G12" i="12"/>
  <c r="L12" i="12"/>
  <c r="K12" i="12"/>
  <c r="N12" i="12"/>
  <c r="R12" i="12"/>
  <c r="Q12" i="12"/>
  <c r="R29" i="15"/>
  <c r="J29" i="15"/>
  <c r="G29" i="15"/>
  <c r="N29" i="15"/>
  <c r="K29" i="15"/>
  <c r="L29" i="15"/>
  <c r="P29" i="15"/>
  <c r="M29" i="15"/>
  <c r="Q29" i="15"/>
  <c r="J29" i="7"/>
  <c r="G29" i="7"/>
  <c r="M29" i="7"/>
  <c r="O29" i="7"/>
  <c r="H29" i="7"/>
  <c r="L29" i="7"/>
  <c r="N29" i="7"/>
  <c r="Q29" i="7"/>
  <c r="R29" i="7"/>
  <c r="K29" i="7"/>
  <c r="K25" i="10"/>
  <c r="N25" i="10"/>
  <c r="J25" i="10"/>
  <c r="O25" i="10"/>
  <c r="R25" i="10"/>
  <c r="P25" i="10"/>
  <c r="H25" i="10"/>
  <c r="M25" i="10"/>
  <c r="Q25" i="10"/>
  <c r="I25" i="10"/>
  <c r="G25" i="10"/>
  <c r="L25" i="10"/>
  <c r="N25" i="20"/>
  <c r="I25" i="20"/>
  <c r="H25" i="20"/>
  <c r="R25" i="20"/>
  <c r="L25" i="20"/>
  <c r="G25" i="20"/>
  <c r="Q25" i="20"/>
  <c r="P25" i="20"/>
  <c r="M25" i="20"/>
  <c r="J25" i="20"/>
  <c r="O25" i="20"/>
  <c r="K25" i="20"/>
  <c r="O25" i="13"/>
  <c r="M25" i="13"/>
  <c r="R25" i="13"/>
  <c r="I25" i="13"/>
  <c r="J25" i="13"/>
  <c r="H25" i="13"/>
  <c r="K25" i="13"/>
  <c r="N25" i="13"/>
  <c r="L25" i="13"/>
  <c r="Q25" i="13"/>
  <c r="G25" i="13"/>
  <c r="P25" i="13"/>
  <c r="M22" i="10"/>
  <c r="N22" i="10"/>
  <c r="R22" i="10"/>
  <c r="Q22" i="10"/>
  <c r="I22" i="10"/>
  <c r="G22" i="10"/>
  <c r="L22" i="10"/>
  <c r="H22" i="10"/>
  <c r="O22" i="10"/>
  <c r="P22" i="10"/>
  <c r="J22" i="10"/>
  <c r="K22" i="10"/>
  <c r="I22" i="15"/>
  <c r="P22" i="15"/>
  <c r="M22" i="15"/>
  <c r="J22" i="15"/>
  <c r="N22" i="15"/>
  <c r="H22" i="15"/>
  <c r="L22" i="15"/>
  <c r="G22" i="15"/>
  <c r="K22" i="15"/>
  <c r="O22" i="15"/>
  <c r="R22" i="15"/>
  <c r="Q22" i="15"/>
  <c r="O17" i="9"/>
  <c r="Q17" i="9"/>
  <c r="J17" i="9"/>
  <c r="I17" i="9"/>
  <c r="R17" i="9"/>
  <c r="N17" i="9"/>
  <c r="M17" i="9"/>
  <c r="K17" i="9"/>
  <c r="G17" i="9"/>
  <c r="P17" i="9"/>
  <c r="L17" i="9"/>
  <c r="H17" i="9"/>
  <c r="J39" i="7"/>
  <c r="G39" i="7"/>
  <c r="H39" i="7"/>
  <c r="P39" i="7"/>
  <c r="Q39" i="7"/>
  <c r="K39" i="7"/>
  <c r="N39" i="7"/>
  <c r="L39" i="7"/>
  <c r="M39" i="7"/>
  <c r="R39" i="7"/>
  <c r="O39" i="7"/>
  <c r="I39" i="7"/>
  <c r="G35" i="11"/>
  <c r="I35" i="11"/>
  <c r="O35" i="11"/>
  <c r="J35" i="11"/>
  <c r="M35" i="11"/>
  <c r="H35" i="11"/>
  <c r="N35" i="11"/>
  <c r="K35" i="11"/>
  <c r="Q35" i="11"/>
  <c r="R35" i="11"/>
  <c r="L35" i="11"/>
  <c r="P35" i="11"/>
  <c r="K12" i="14"/>
  <c r="G12" i="14"/>
  <c r="R12" i="14"/>
  <c r="I12" i="14"/>
  <c r="J12" i="14"/>
  <c r="H12" i="14"/>
  <c r="M12" i="14"/>
  <c r="O12" i="14"/>
  <c r="L12" i="14"/>
  <c r="P12" i="14"/>
  <c r="Q12" i="14"/>
  <c r="N12" i="14"/>
  <c r="M43" i="10"/>
  <c r="Q43" i="10"/>
  <c r="I43" i="10"/>
  <c r="K43" i="10"/>
  <c r="L43" i="10"/>
  <c r="R43" i="10"/>
  <c r="J43" i="10"/>
  <c r="P43" i="10"/>
  <c r="O43" i="10"/>
  <c r="N43" i="10"/>
  <c r="G43" i="10"/>
  <c r="H43" i="10"/>
  <c r="M30" i="10"/>
  <c r="K30" i="10"/>
  <c r="N30" i="10"/>
  <c r="I30" i="10"/>
  <c r="J30" i="10"/>
  <c r="L30" i="10"/>
  <c r="H30" i="10"/>
  <c r="O30" i="10"/>
  <c r="Q30" i="10"/>
  <c r="P30" i="10"/>
  <c r="R30" i="10"/>
  <c r="G30" i="10"/>
  <c r="R29" i="14"/>
  <c r="J29" i="14"/>
  <c r="G29" i="14"/>
  <c r="K29" i="14"/>
  <c r="L29" i="14"/>
  <c r="Q29" i="14"/>
  <c r="I29" i="14"/>
  <c r="H29" i="14"/>
  <c r="P29" i="14"/>
  <c r="O29" i="14"/>
  <c r="N29" i="14"/>
  <c r="M29" i="14"/>
  <c r="H25" i="12"/>
  <c r="G25" i="12"/>
  <c r="Q25" i="12"/>
  <c r="R25" i="12"/>
  <c r="N25" i="12"/>
  <c r="M25" i="12"/>
  <c r="K25" i="12"/>
  <c r="P25" i="12"/>
  <c r="O25" i="12"/>
  <c r="J25" i="12"/>
  <c r="L25" i="12"/>
  <c r="I25" i="12"/>
  <c r="R22" i="8"/>
  <c r="J22" i="8"/>
  <c r="K22" i="8"/>
  <c r="N22" i="8"/>
  <c r="Q22" i="8"/>
  <c r="I22" i="8"/>
  <c r="G22" i="8"/>
  <c r="O22" i="8"/>
  <c r="H22" i="8"/>
  <c r="L22" i="8"/>
  <c r="P22" i="8"/>
  <c r="M22" i="8"/>
  <c r="J17" i="11"/>
  <c r="H17" i="11"/>
  <c r="G17" i="11"/>
  <c r="M17" i="11"/>
  <c r="K17" i="11"/>
  <c r="L17" i="11"/>
  <c r="O17" i="11"/>
  <c r="N17" i="11"/>
  <c r="Q17" i="11"/>
  <c r="P17" i="11"/>
  <c r="I17" i="11"/>
  <c r="R17" i="11"/>
  <c r="K25" i="16"/>
  <c r="V2" i="18"/>
  <c r="V8" i="18"/>
  <c r="N43" i="14"/>
  <c r="M43" i="14"/>
  <c r="J43" i="14"/>
  <c r="H43" i="14"/>
  <c r="K43" i="14"/>
  <c r="O43" i="14"/>
  <c r="R43" i="14"/>
  <c r="L43" i="14"/>
  <c r="G43" i="14"/>
  <c r="P43" i="14"/>
  <c r="I43" i="14"/>
  <c r="Q43" i="14"/>
  <c r="J35" i="15"/>
  <c r="L35" i="15"/>
  <c r="I35" i="15"/>
  <c r="H35" i="15"/>
  <c r="G35" i="15"/>
  <c r="N35" i="15"/>
  <c r="O35" i="15"/>
  <c r="P35" i="15"/>
  <c r="M35" i="15"/>
  <c r="K35" i="15"/>
  <c r="R35" i="15"/>
  <c r="Q35" i="15"/>
  <c r="G29" i="12"/>
  <c r="Q29" i="12"/>
  <c r="J29" i="12"/>
  <c r="H29" i="12"/>
  <c r="I29" i="12"/>
  <c r="M29" i="12"/>
  <c r="N29" i="12"/>
  <c r="O29" i="12"/>
  <c r="P29" i="12"/>
  <c r="K29" i="12"/>
  <c r="L29" i="12"/>
  <c r="R29" i="12"/>
  <c r="H25" i="6"/>
  <c r="O25" i="6"/>
  <c r="G25" i="6"/>
  <c r="N25" i="6"/>
  <c r="M25" i="6"/>
  <c r="L25" i="6"/>
  <c r="P25" i="6"/>
  <c r="J25" i="6"/>
  <c r="I25" i="6"/>
  <c r="R25" i="6"/>
  <c r="K25" i="6"/>
  <c r="Q25" i="6"/>
  <c r="G22" i="7"/>
  <c r="J22" i="7"/>
  <c r="N22" i="7"/>
  <c r="M22" i="7"/>
  <c r="H22" i="7"/>
  <c r="K22" i="7"/>
  <c r="O22" i="7"/>
  <c r="I22" i="7"/>
  <c r="L22" i="7"/>
  <c r="Q22" i="7"/>
  <c r="P22" i="7"/>
  <c r="R22" i="7"/>
  <c r="M46" i="2"/>
  <c r="D5" i="2" s="1"/>
  <c r="C5" i="19" s="1"/>
  <c r="R12" i="18"/>
  <c r="R17" i="1" s="1"/>
  <c r="J39" i="12"/>
  <c r="H39" i="12"/>
  <c r="G39" i="12"/>
  <c r="N39" i="12"/>
  <c r="M39" i="12"/>
  <c r="R39" i="12"/>
  <c r="L39" i="12"/>
  <c r="P39" i="12"/>
  <c r="K39" i="12"/>
  <c r="O39" i="12"/>
  <c r="I39" i="12"/>
  <c r="O39" i="9"/>
  <c r="L39" i="9"/>
  <c r="J39" i="9"/>
  <c r="N39" i="9"/>
  <c r="H39" i="9"/>
  <c r="G39" i="9"/>
  <c r="K39" i="9"/>
  <c r="R39" i="9"/>
  <c r="Q39" i="9"/>
  <c r="M39" i="9"/>
  <c r="I39" i="9"/>
  <c r="P39" i="9"/>
  <c r="L35" i="9"/>
  <c r="K35" i="9"/>
  <c r="R35" i="9"/>
  <c r="J35" i="9"/>
  <c r="P35" i="9"/>
  <c r="M35" i="9"/>
  <c r="H35" i="9"/>
  <c r="N35" i="9"/>
  <c r="Q35" i="9"/>
  <c r="I35" i="9"/>
  <c r="G35" i="9"/>
  <c r="O35" i="9"/>
  <c r="P35" i="20"/>
  <c r="K35" i="20"/>
  <c r="N35" i="20"/>
  <c r="I35" i="20"/>
  <c r="H35" i="20"/>
  <c r="G35" i="20"/>
  <c r="J35" i="20"/>
  <c r="O35" i="20"/>
  <c r="Q35" i="20"/>
  <c r="L35" i="20"/>
  <c r="R35" i="20"/>
  <c r="M35" i="20"/>
  <c r="O30" i="13"/>
  <c r="G30" i="13"/>
  <c r="P30" i="13"/>
  <c r="L30" i="13"/>
  <c r="K30" i="13"/>
  <c r="N30" i="13"/>
  <c r="R30" i="13"/>
  <c r="Q30" i="13"/>
  <c r="J30" i="13"/>
  <c r="H30" i="13"/>
  <c r="I30" i="13"/>
  <c r="Q12" i="20"/>
  <c r="R12" i="20"/>
  <c r="J12" i="20"/>
  <c r="G12" i="20"/>
  <c r="L12" i="20"/>
  <c r="M12" i="20"/>
  <c r="K12" i="20"/>
  <c r="I12" i="20"/>
  <c r="N12" i="20"/>
  <c r="O12" i="20"/>
  <c r="P12" i="20"/>
  <c r="H12" i="20"/>
  <c r="AA35" i="9"/>
  <c r="O38" i="11"/>
  <c r="K38" i="11"/>
  <c r="I38" i="11"/>
  <c r="H38" i="11"/>
  <c r="J38" i="11"/>
  <c r="L38" i="11"/>
  <c r="N38" i="11"/>
  <c r="M38" i="11"/>
  <c r="P38" i="11"/>
  <c r="G38" i="11"/>
  <c r="Q38" i="11"/>
  <c r="R38" i="11"/>
  <c r="M29" i="20"/>
  <c r="N29" i="20"/>
  <c r="Q29" i="20"/>
  <c r="J29" i="20"/>
  <c r="H29" i="20"/>
  <c r="G29" i="20"/>
  <c r="L29" i="20"/>
  <c r="K29" i="20"/>
  <c r="O29" i="20"/>
  <c r="R29" i="20"/>
  <c r="I29" i="20"/>
  <c r="P29" i="20"/>
  <c r="H25" i="11"/>
  <c r="J25" i="11"/>
  <c r="I25" i="11"/>
  <c r="O25" i="11"/>
  <c r="N25" i="11"/>
  <c r="K25" i="11"/>
  <c r="L25" i="11"/>
  <c r="G25" i="11"/>
  <c r="M25" i="11"/>
  <c r="P25" i="11"/>
  <c r="R25" i="11"/>
  <c r="Q25" i="11"/>
  <c r="O22" i="9"/>
  <c r="P22" i="9"/>
  <c r="M22" i="9"/>
  <c r="N22" i="9"/>
  <c r="J22" i="9"/>
  <c r="J46" i="9" s="1"/>
  <c r="Q22" i="9"/>
  <c r="R22" i="9"/>
  <c r="K22" i="9"/>
  <c r="I22" i="9"/>
  <c r="G22" i="9"/>
  <c r="L22" i="9"/>
  <c r="H22" i="9"/>
  <c r="O22" i="12"/>
  <c r="G22" i="12"/>
  <c r="P22" i="12"/>
  <c r="N22" i="12"/>
  <c r="J22" i="12"/>
  <c r="M22" i="12"/>
  <c r="R22" i="12"/>
  <c r="L22" i="12"/>
  <c r="H22" i="12"/>
  <c r="K22" i="12"/>
  <c r="I22" i="12"/>
  <c r="Q22" i="12"/>
  <c r="R26" i="18"/>
  <c r="H43" i="7"/>
  <c r="G43" i="7"/>
  <c r="K43" i="7"/>
  <c r="P43" i="7"/>
  <c r="J43" i="7"/>
  <c r="L43" i="7"/>
  <c r="I43" i="7"/>
  <c r="N43" i="7"/>
  <c r="O43" i="7"/>
  <c r="M43" i="7"/>
  <c r="R43" i="7"/>
  <c r="Q43" i="7"/>
  <c r="L39" i="14"/>
  <c r="R39" i="14"/>
  <c r="G39" i="14"/>
  <c r="O39" i="14"/>
  <c r="M39" i="14"/>
  <c r="K39" i="14"/>
  <c r="J39" i="14"/>
  <c r="I39" i="14"/>
  <c r="H39" i="14"/>
  <c r="Q39" i="14"/>
  <c r="N39" i="14"/>
  <c r="P39" i="14"/>
  <c r="G35" i="8"/>
  <c r="O35" i="8"/>
  <c r="J35" i="8"/>
  <c r="H35" i="8"/>
  <c r="P35" i="8"/>
  <c r="K35" i="8"/>
  <c r="M35" i="8"/>
  <c r="N35" i="8"/>
  <c r="L35" i="8"/>
  <c r="R35" i="8"/>
  <c r="Q35" i="8"/>
  <c r="I35" i="8"/>
  <c r="L30" i="9"/>
  <c r="R30" i="9"/>
  <c r="J30" i="9"/>
  <c r="I30" i="9"/>
  <c r="G30" i="9"/>
  <c r="P30" i="9"/>
  <c r="N30" i="9"/>
  <c r="M30" i="9"/>
  <c r="Q30" i="9"/>
  <c r="O30" i="9"/>
  <c r="K30" i="9"/>
  <c r="H30" i="9"/>
  <c r="K30" i="15"/>
  <c r="L30" i="15"/>
  <c r="O30" i="15"/>
  <c r="J30" i="15"/>
  <c r="G30" i="15"/>
  <c r="I30" i="15"/>
  <c r="P30" i="15"/>
  <c r="N30" i="15"/>
  <c r="M30" i="15"/>
  <c r="H30" i="15"/>
  <c r="R30" i="15"/>
  <c r="Q30" i="15"/>
  <c r="I12" i="7"/>
  <c r="H12" i="7"/>
  <c r="Q12" i="7"/>
  <c r="J12" i="7"/>
  <c r="L12" i="7"/>
  <c r="N12" i="7"/>
  <c r="G12" i="7"/>
  <c r="P12" i="7"/>
  <c r="K12" i="7"/>
  <c r="O12" i="7"/>
  <c r="R12" i="7"/>
  <c r="M12" i="7"/>
  <c r="M12" i="10"/>
  <c r="L12" i="10"/>
  <c r="R12" i="10"/>
  <c r="Q12" i="10"/>
  <c r="J12" i="10"/>
  <c r="I12" i="10"/>
  <c r="P12" i="10"/>
  <c r="K12" i="10"/>
  <c r="N12" i="10"/>
  <c r="O12" i="10"/>
  <c r="G12" i="10"/>
  <c r="H12" i="10"/>
  <c r="N38" i="9"/>
  <c r="J38" i="9"/>
  <c r="P38" i="9"/>
  <c r="L38" i="9"/>
  <c r="K38" i="9"/>
  <c r="K46" i="9" s="1"/>
  <c r="I38" i="9"/>
  <c r="H38" i="9"/>
  <c r="R38" i="9"/>
  <c r="R46" i="9" s="1"/>
  <c r="Q38" i="9"/>
  <c r="G38" i="9"/>
  <c r="M38" i="9"/>
  <c r="O38" i="9"/>
  <c r="M29" i="13"/>
  <c r="P29" i="13"/>
  <c r="N29" i="13"/>
  <c r="K29" i="13"/>
  <c r="R29" i="13"/>
  <c r="Q29" i="13"/>
  <c r="O29" i="13"/>
  <c r="G29" i="13"/>
  <c r="I29" i="13"/>
  <c r="J29" i="13"/>
  <c r="L29" i="13"/>
  <c r="H29" i="13"/>
  <c r="K29" i="11"/>
  <c r="N29" i="11"/>
  <c r="Q29" i="11"/>
  <c r="J29" i="11"/>
  <c r="I29" i="11"/>
  <c r="I46" i="11" s="1"/>
  <c r="D3" i="11" s="1"/>
  <c r="K3" i="19" s="1"/>
  <c r="L7" i="1" s="1"/>
  <c r="O29" i="11"/>
  <c r="P29" i="11"/>
  <c r="H29" i="11"/>
  <c r="M29" i="11"/>
  <c r="L29" i="11"/>
  <c r="R29" i="11"/>
  <c r="G29" i="11"/>
  <c r="H25" i="16"/>
  <c r="N25" i="16"/>
  <c r="G25" i="16"/>
  <c r="Q25" i="16"/>
  <c r="P25" i="16"/>
  <c r="L25" i="16"/>
  <c r="O25" i="16"/>
  <c r="R25" i="16"/>
  <c r="J25" i="16"/>
  <c r="L25" i="14"/>
  <c r="N25" i="14"/>
  <c r="M25" i="14"/>
  <c r="I25" i="14"/>
  <c r="K25" i="14"/>
  <c r="Q25" i="14"/>
  <c r="O25" i="14"/>
  <c r="R25" i="14"/>
  <c r="J25" i="14"/>
  <c r="H25" i="14"/>
  <c r="G25" i="14"/>
  <c r="P25" i="14"/>
  <c r="Q25" i="8"/>
  <c r="I25" i="8"/>
  <c r="J25" i="8"/>
  <c r="H25" i="8"/>
  <c r="R25" i="8"/>
  <c r="G25" i="8"/>
  <c r="O25" i="8"/>
  <c r="P25" i="8"/>
  <c r="M25" i="8"/>
  <c r="L25" i="8"/>
  <c r="N25" i="8"/>
  <c r="K25" i="8"/>
  <c r="M22" i="6"/>
  <c r="G22" i="6"/>
  <c r="N22" i="6"/>
  <c r="J22" i="6"/>
  <c r="Q22" i="6"/>
  <c r="H22" i="6"/>
  <c r="P22" i="6"/>
  <c r="L22" i="6"/>
  <c r="K22" i="6"/>
  <c r="I22" i="6"/>
  <c r="O22" i="6"/>
  <c r="R22" i="6"/>
  <c r="H22" i="13"/>
  <c r="Q22" i="13"/>
  <c r="L22" i="13"/>
  <c r="P22" i="13"/>
  <c r="R22" i="13"/>
  <c r="J22" i="13"/>
  <c r="G22" i="13"/>
  <c r="I22" i="13"/>
  <c r="O22" i="13"/>
  <c r="K22" i="13"/>
  <c r="N22" i="13"/>
  <c r="M22" i="13"/>
  <c r="L22" i="14"/>
  <c r="H22" i="14"/>
  <c r="G22" i="14"/>
  <c r="I22" i="14"/>
  <c r="N22" i="14"/>
  <c r="J22" i="14"/>
  <c r="R22" i="14"/>
  <c r="K22" i="14"/>
  <c r="P22" i="14"/>
  <c r="O22" i="14"/>
  <c r="Q22" i="14"/>
  <c r="M22" i="14"/>
  <c r="K22" i="20"/>
  <c r="J22" i="20"/>
  <c r="R22" i="20"/>
  <c r="L22" i="20"/>
  <c r="H22" i="20"/>
  <c r="P22" i="20"/>
  <c r="N22" i="20"/>
  <c r="Q22" i="20"/>
  <c r="I22" i="20"/>
  <c r="O22" i="20"/>
  <c r="M22" i="20"/>
  <c r="G22" i="20"/>
  <c r="L17" i="10"/>
  <c r="H17" i="10"/>
  <c r="Q17" i="10"/>
  <c r="J17" i="10"/>
  <c r="G17" i="10"/>
  <c r="K17" i="10"/>
  <c r="R17" i="10"/>
  <c r="R46" i="10" s="1"/>
  <c r="P17" i="10"/>
  <c r="P46" i="10" s="1"/>
  <c r="E6" i="10" s="1"/>
  <c r="N17" i="10"/>
  <c r="I17" i="10"/>
  <c r="O17" i="10"/>
  <c r="M17" i="10"/>
  <c r="C30" i="1"/>
  <c r="C29" i="1"/>
  <c r="S18" i="1"/>
  <c r="V10" i="18"/>
  <c r="U10" i="18" s="1"/>
  <c r="V18" i="18"/>
  <c r="S31" i="1"/>
  <c r="C27" i="1"/>
  <c r="C36" i="1"/>
  <c r="C28" i="1"/>
  <c r="C37" i="1"/>
  <c r="J25" i="1"/>
  <c r="G13" i="15"/>
  <c r="I13" i="15"/>
  <c r="P13" i="15"/>
  <c r="H13" i="15"/>
  <c r="J13" i="15"/>
  <c r="N13" i="15"/>
  <c r="M13" i="15"/>
  <c r="O13" i="15"/>
  <c r="O26" i="15"/>
  <c r="K13" i="15"/>
  <c r="L13" i="15"/>
  <c r="R13" i="15"/>
  <c r="Q13" i="15"/>
  <c r="Q26" i="15"/>
  <c r="H30" i="11"/>
  <c r="P30" i="11"/>
  <c r="N30" i="11"/>
  <c r="G30" i="11"/>
  <c r="O30" i="11"/>
  <c r="K30" i="11"/>
  <c r="J30" i="11"/>
  <c r="I30" i="11"/>
  <c r="L30" i="11"/>
  <c r="Q30" i="11"/>
  <c r="R30" i="11"/>
  <c r="M30" i="11"/>
  <c r="N30" i="20"/>
  <c r="M30" i="20"/>
  <c r="R30" i="20"/>
  <c r="I30" i="20"/>
  <c r="H30" i="20"/>
  <c r="K30" i="20"/>
  <c r="L30" i="20"/>
  <c r="J30" i="20"/>
  <c r="G30" i="20"/>
  <c r="Q30" i="20"/>
  <c r="P30" i="20"/>
  <c r="O30" i="20"/>
  <c r="O26" i="9"/>
  <c r="R26" i="9"/>
  <c r="Q26" i="9"/>
  <c r="J26" i="9"/>
  <c r="I26" i="9"/>
  <c r="H26" i="9"/>
  <c r="G26" i="9"/>
  <c r="K26" i="9"/>
  <c r="P26" i="9"/>
  <c r="L26" i="9"/>
  <c r="N26" i="9"/>
  <c r="M26" i="9"/>
  <c r="K26" i="6"/>
  <c r="G26" i="6"/>
  <c r="P26" i="6"/>
  <c r="N26" i="6"/>
  <c r="H26" i="6"/>
  <c r="M26" i="6"/>
  <c r="J26" i="6"/>
  <c r="O26" i="6"/>
  <c r="L26" i="6"/>
  <c r="I26" i="6"/>
  <c r="Q26" i="6"/>
  <c r="R26" i="6"/>
  <c r="K26" i="13"/>
  <c r="Q26" i="13"/>
  <c r="O26" i="13"/>
  <c r="M26" i="13"/>
  <c r="R26" i="13"/>
  <c r="N26" i="13"/>
  <c r="L26" i="13"/>
  <c r="J26" i="13"/>
  <c r="I26" i="13"/>
  <c r="P26" i="13"/>
  <c r="H26" i="13"/>
  <c r="G26" i="13"/>
  <c r="V15" i="18"/>
  <c r="P45" i="17"/>
  <c r="R13" i="8"/>
  <c r="K13" i="8"/>
  <c r="H13" i="8"/>
  <c r="I13" i="8"/>
  <c r="G13" i="8"/>
  <c r="J13" i="8"/>
  <c r="L13" i="8"/>
  <c r="M13" i="8"/>
  <c r="O13" i="8"/>
  <c r="Q13" i="8"/>
  <c r="N13" i="8"/>
  <c r="P13" i="8"/>
  <c r="G13" i="6"/>
  <c r="G46" i="6"/>
  <c r="D2" i="6"/>
  <c r="C2" i="17" s="1"/>
  <c r="M13" i="6"/>
  <c r="K13" i="6"/>
  <c r="R13" i="6"/>
  <c r="O13" i="6"/>
  <c r="L13" i="6"/>
  <c r="I13" i="6"/>
  <c r="H13" i="6"/>
  <c r="N13" i="6"/>
  <c r="J13" i="6"/>
  <c r="P13" i="6"/>
  <c r="Q13" i="6"/>
  <c r="H13" i="12"/>
  <c r="M13" i="12"/>
  <c r="G13" i="12"/>
  <c r="L13" i="12"/>
  <c r="O13" i="12"/>
  <c r="P13" i="12"/>
  <c r="R13" i="12"/>
  <c r="J13" i="12"/>
  <c r="N13" i="12"/>
  <c r="I13" i="12"/>
  <c r="K13" i="12"/>
  <c r="Q13" i="12"/>
  <c r="L13" i="9"/>
  <c r="P13" i="9"/>
  <c r="K13" i="9"/>
  <c r="J13" i="9"/>
  <c r="H13" i="9"/>
  <c r="H46" i="9"/>
  <c r="E2" i="9" s="1"/>
  <c r="M13" i="9"/>
  <c r="N13" i="9"/>
  <c r="G13" i="9"/>
  <c r="G46" i="9" s="1"/>
  <c r="D2" i="9" s="1"/>
  <c r="O13" i="9"/>
  <c r="Q13" i="9"/>
  <c r="I13" i="9"/>
  <c r="R13" i="9"/>
  <c r="O10" i="11"/>
  <c r="N10" i="11"/>
  <c r="Q10" i="11"/>
  <c r="K10" i="11"/>
  <c r="H10" i="11"/>
  <c r="P10" i="11"/>
  <c r="P46" i="11" s="1"/>
  <c r="M10" i="11"/>
  <c r="J10" i="11"/>
  <c r="I10" i="11"/>
  <c r="L10" i="11"/>
  <c r="R10" i="11"/>
  <c r="G10" i="11"/>
  <c r="I26" i="7"/>
  <c r="H26" i="7"/>
  <c r="L26" i="7"/>
  <c r="J26" i="7"/>
  <c r="O26" i="7"/>
  <c r="G26" i="14"/>
  <c r="I26" i="14"/>
  <c r="J26" i="14"/>
  <c r="H26" i="14"/>
  <c r="O13" i="20"/>
  <c r="K13" i="20"/>
  <c r="G13" i="20"/>
  <c r="J13" i="20"/>
  <c r="H13" i="20"/>
  <c r="Q13" i="20"/>
  <c r="M13" i="13"/>
  <c r="K13" i="13"/>
  <c r="R13" i="13"/>
  <c r="Q13" i="13"/>
  <c r="G13" i="13"/>
  <c r="L13" i="13"/>
  <c r="L10" i="10"/>
  <c r="N10" i="10"/>
  <c r="I10" i="10"/>
  <c r="K10" i="10"/>
  <c r="J10" i="10"/>
  <c r="G10" i="10"/>
  <c r="G46" i="10"/>
  <c r="D2" i="10" s="1"/>
  <c r="P10" i="10"/>
  <c r="R10" i="10"/>
  <c r="O10" i="10"/>
  <c r="M10" i="10"/>
  <c r="Q10" i="10"/>
  <c r="H10" i="10"/>
  <c r="Q26" i="8"/>
  <c r="J26" i="8"/>
  <c r="H26" i="8"/>
  <c r="P26" i="8"/>
  <c r="G26" i="8"/>
  <c r="N26" i="8"/>
  <c r="L26" i="8"/>
  <c r="K26" i="8"/>
  <c r="I26" i="8"/>
  <c r="O26" i="8"/>
  <c r="M26" i="8"/>
  <c r="R26" i="8"/>
  <c r="J26" i="15"/>
  <c r="H26" i="15"/>
  <c r="I26" i="15"/>
  <c r="G26" i="15"/>
  <c r="N26" i="15"/>
  <c r="M26" i="15"/>
  <c r="P26" i="15"/>
  <c r="K26" i="15"/>
  <c r="L26" i="15"/>
  <c r="R26" i="15"/>
  <c r="P13" i="7"/>
  <c r="L13" i="7"/>
  <c r="J13" i="7"/>
  <c r="G13" i="7"/>
  <c r="O13" i="7"/>
  <c r="N13" i="7"/>
  <c r="K13" i="7"/>
  <c r="H13" i="7"/>
  <c r="R13" i="7"/>
  <c r="I13" i="7"/>
  <c r="M13" i="7"/>
  <c r="Q13" i="7"/>
  <c r="H13" i="14"/>
  <c r="M13" i="14"/>
  <c r="J13" i="14"/>
  <c r="Q13" i="14"/>
  <c r="G13" i="14"/>
  <c r="R13" i="14"/>
  <c r="K13" i="14"/>
  <c r="I13" i="14"/>
  <c r="O13" i="14"/>
  <c r="N13" i="14"/>
  <c r="L13" i="14"/>
  <c r="P13" i="14"/>
  <c r="P26" i="20"/>
  <c r="K26" i="20"/>
  <c r="Q26" i="20"/>
  <c r="J26" i="20"/>
  <c r="R26" i="20"/>
  <c r="L26" i="20"/>
  <c r="M26" i="20"/>
  <c r="H26" i="20"/>
  <c r="N26" i="20"/>
  <c r="G26" i="20"/>
  <c r="I26" i="20"/>
  <c r="O26" i="20"/>
  <c r="H46" i="2"/>
  <c r="E2" i="2"/>
  <c r="O26" i="12"/>
  <c r="N26" i="12"/>
  <c r="M26" i="12"/>
  <c r="G26" i="12"/>
  <c r="P26" i="12"/>
  <c r="L26" i="12"/>
  <c r="R26" i="12"/>
  <c r="I26" i="12"/>
  <c r="H26" i="12"/>
  <c r="J26" i="12"/>
  <c r="Q26" i="12"/>
  <c r="K26" i="12"/>
  <c r="M46" i="21"/>
  <c r="J46" i="10"/>
  <c r="E3" i="10" s="1"/>
  <c r="G46" i="11"/>
  <c r="D2" i="11"/>
  <c r="K46" i="11"/>
  <c r="D4" i="11" s="1"/>
  <c r="E7" i="9"/>
  <c r="E3" i="9"/>
  <c r="Q46" i="6"/>
  <c r="D7" i="6"/>
  <c r="D7" i="19"/>
  <c r="E11" i="1" s="1"/>
  <c r="H46" i="6"/>
  <c r="E2" i="6" s="1"/>
  <c r="R46" i="6"/>
  <c r="E7" i="6"/>
  <c r="H46" i="10"/>
  <c r="E2" i="10" s="1"/>
  <c r="E7" i="10"/>
  <c r="K46" i="10"/>
  <c r="D4" i="10" s="1"/>
  <c r="R46" i="11"/>
  <c r="E7" i="11" s="1"/>
  <c r="M46" i="11"/>
  <c r="D5" i="11"/>
  <c r="I46" i="9"/>
  <c r="D3" i="9" s="1"/>
  <c r="G3" i="19" s="1"/>
  <c r="H7" i="1" s="1"/>
  <c r="N46" i="9"/>
  <c r="E5" i="9" s="1"/>
  <c r="D4" i="9"/>
  <c r="G4" i="19" s="1"/>
  <c r="H8" i="1" s="1"/>
  <c r="K46" i="6"/>
  <c r="D4" i="6" s="1"/>
  <c r="C4" i="17" s="1"/>
  <c r="Q46" i="10"/>
  <c r="D7" i="10" s="1"/>
  <c r="I46" i="10"/>
  <c r="D3" i="10"/>
  <c r="G3" i="17" s="1"/>
  <c r="E6" i="11"/>
  <c r="N46" i="11"/>
  <c r="E5" i="11" s="1"/>
  <c r="I2" i="17"/>
  <c r="M46" i="9"/>
  <c r="D5" i="9" s="1"/>
  <c r="F5" i="17" s="1"/>
  <c r="C7" i="17"/>
  <c r="H3" i="19"/>
  <c r="I7" i="1" s="1"/>
  <c r="M46" i="6"/>
  <c r="D5" i="6" s="1"/>
  <c r="K2" i="19"/>
  <c r="K46" i="20"/>
  <c r="D5" i="19"/>
  <c r="D4" i="19"/>
  <c r="E8" i="1" s="1"/>
  <c r="I3" i="17"/>
  <c r="C5" i="17"/>
  <c r="D2" i="19"/>
  <c r="E9" i="1" s="1"/>
  <c r="E6" i="1"/>
  <c r="I17" i="18" l="1"/>
  <c r="I11" i="18"/>
  <c r="I13" i="18"/>
  <c r="J30" i="1" s="1"/>
  <c r="K37" i="1"/>
  <c r="U11" i="18"/>
  <c r="R8" i="18"/>
  <c r="W15" i="18"/>
  <c r="U15" i="18" s="1"/>
  <c r="T32" i="1" s="1"/>
  <c r="O37" i="1"/>
  <c r="O25" i="1"/>
  <c r="Q26" i="1"/>
  <c r="S26" i="1" s="1"/>
  <c r="U26" i="1" s="1"/>
  <c r="V27" i="1" s="1"/>
  <c r="G38" i="1"/>
  <c r="K38" i="1" s="1"/>
  <c r="U38" i="1" s="1"/>
  <c r="C35" i="1"/>
  <c r="T24" i="18"/>
  <c r="Q23" i="1"/>
  <c r="S23" i="1" s="1"/>
  <c r="P17" i="1"/>
  <c r="P24" i="1"/>
  <c r="M24" i="1"/>
  <c r="S48" i="1"/>
  <c r="P23" i="1"/>
  <c r="K47" i="1"/>
  <c r="J32" i="1"/>
  <c r="R3" i="18"/>
  <c r="C34" i="1"/>
  <c r="C20" i="1"/>
  <c r="I23" i="1"/>
  <c r="K22" i="18"/>
  <c r="I22" i="18" s="1"/>
  <c r="J28" i="1" s="1"/>
  <c r="T5" i="18"/>
  <c r="H24" i="1"/>
  <c r="K31" i="1"/>
  <c r="U31" i="1" s="1"/>
  <c r="K52" i="1"/>
  <c r="U52" i="1" s="1"/>
  <c r="T26" i="1"/>
  <c r="T18" i="1"/>
  <c r="R20" i="1"/>
  <c r="T27" i="1"/>
  <c r="R5" i="18"/>
  <c r="R23" i="1" s="1"/>
  <c r="C38" i="1"/>
  <c r="N37" i="1"/>
  <c r="S37" i="1" s="1"/>
  <c r="U37" i="1" s="1"/>
  <c r="K3" i="18"/>
  <c r="Q28" i="1"/>
  <c r="D18" i="1"/>
  <c r="U16" i="18"/>
  <c r="T31" i="1" s="1"/>
  <c r="I8" i="18"/>
  <c r="J24" i="1" s="1"/>
  <c r="I23" i="18"/>
  <c r="I25" i="18"/>
  <c r="R30" i="18"/>
  <c r="U31" i="18"/>
  <c r="I12" i="18"/>
  <c r="I5" i="18"/>
  <c r="J23" i="1" s="1"/>
  <c r="I32" i="18"/>
  <c r="I3" i="18"/>
  <c r="W2" i="18"/>
  <c r="G20" i="1"/>
  <c r="K2" i="18"/>
  <c r="I2" i="18" s="1"/>
  <c r="J20" i="1" s="1"/>
  <c r="H39" i="1"/>
  <c r="K39" i="1" s="1"/>
  <c r="U39" i="1" s="1"/>
  <c r="K24" i="18"/>
  <c r="I24" i="18" s="1"/>
  <c r="N49" i="1"/>
  <c r="T34" i="18"/>
  <c r="R34" i="18" s="1"/>
  <c r="W34" i="18"/>
  <c r="U34" i="18" s="1"/>
  <c r="G41" i="1"/>
  <c r="K41" i="1" s="1"/>
  <c r="U41" i="1" s="1"/>
  <c r="K26" i="18"/>
  <c r="I26" i="18" s="1"/>
  <c r="H34" i="1"/>
  <c r="W23" i="18"/>
  <c r="U23" i="18" s="1"/>
  <c r="M50" i="1"/>
  <c r="T35" i="18"/>
  <c r="R35" i="18" s="1"/>
  <c r="O21" i="1"/>
  <c r="T18" i="18"/>
  <c r="R18" i="18" s="1"/>
  <c r="L19" i="1"/>
  <c r="S19" i="1" s="1"/>
  <c r="T6" i="18"/>
  <c r="R6" i="18" s="1"/>
  <c r="R19" i="1" s="1"/>
  <c r="O40" i="1"/>
  <c r="S40" i="1" s="1"/>
  <c r="T25" i="18"/>
  <c r="R25" i="18" s="1"/>
  <c r="L44" i="1"/>
  <c r="S44" i="1" s="1"/>
  <c r="T29" i="18"/>
  <c r="R29" i="18" s="1"/>
  <c r="F50" i="1"/>
  <c r="W35" i="18"/>
  <c r="U35" i="18" s="1"/>
  <c r="F43" i="1"/>
  <c r="K43" i="1" s="1"/>
  <c r="W28" i="18"/>
  <c r="U28" i="18" s="1"/>
  <c r="F51" i="1"/>
  <c r="K51" i="1" s="1"/>
  <c r="W36" i="18"/>
  <c r="U36" i="18" s="1"/>
  <c r="K36" i="18"/>
  <c r="I36" i="18" s="1"/>
  <c r="R24" i="18"/>
  <c r="I30" i="1"/>
  <c r="I54" i="1" s="1"/>
  <c r="W13" i="18"/>
  <c r="U13" i="18" s="1"/>
  <c r="F40" i="1"/>
  <c r="K40" i="1" s="1"/>
  <c r="U40" i="1" s="1"/>
  <c r="V41" i="1" s="1"/>
  <c r="W25" i="18"/>
  <c r="U25" i="18" s="1"/>
  <c r="F46" i="1"/>
  <c r="K31" i="18"/>
  <c r="I31" i="18" s="1"/>
  <c r="F25" i="1"/>
  <c r="K25" i="1" s="1"/>
  <c r="W20" i="18"/>
  <c r="U20" i="18" s="1"/>
  <c r="T25" i="1" s="1"/>
  <c r="N47" i="1"/>
  <c r="T32" i="18"/>
  <c r="R32" i="18" s="1"/>
  <c r="T9" i="18"/>
  <c r="R9" i="18" s="1"/>
  <c r="W9" i="18"/>
  <c r="U9" i="18" s="1"/>
  <c r="U19" i="1"/>
  <c r="R10" i="18"/>
  <c r="R26" i="1" s="1"/>
  <c r="K46" i="1"/>
  <c r="U46" i="1" s="1"/>
  <c r="S33" i="1"/>
  <c r="K42" i="1"/>
  <c r="U42" i="1" s="1"/>
  <c r="E29" i="1"/>
  <c r="K29" i="1" s="1"/>
  <c r="W7" i="18"/>
  <c r="U7" i="18" s="1"/>
  <c r="E44" i="1"/>
  <c r="K44" i="1" s="1"/>
  <c r="U44" i="1" s="1"/>
  <c r="W29" i="18"/>
  <c r="U29" i="18" s="1"/>
  <c r="E45" i="1"/>
  <c r="K45" i="1" s="1"/>
  <c r="W30" i="18"/>
  <c r="U30" i="18" s="1"/>
  <c r="W8" i="18"/>
  <c r="U8" i="18" s="1"/>
  <c r="T24" i="1" s="1"/>
  <c r="E24" i="1"/>
  <c r="K24" i="1" s="1"/>
  <c r="K33" i="1"/>
  <c r="H48" i="1"/>
  <c r="K48" i="1" s="1"/>
  <c r="U48" i="1" s="1"/>
  <c r="W33" i="18"/>
  <c r="U33" i="18" s="1"/>
  <c r="M51" i="1"/>
  <c r="S51" i="1" s="1"/>
  <c r="T36" i="18"/>
  <c r="R36" i="18" s="1"/>
  <c r="M43" i="1"/>
  <c r="T28" i="18"/>
  <c r="R28" i="18" s="1"/>
  <c r="U2" i="18"/>
  <c r="R15" i="18"/>
  <c r="R30" i="1" s="1"/>
  <c r="S47" i="1"/>
  <c r="U47" i="1" s="1"/>
  <c r="V48" i="1" s="1"/>
  <c r="K27" i="18"/>
  <c r="I27" i="18" s="1"/>
  <c r="K21" i="1"/>
  <c r="K30" i="1"/>
  <c r="U30" i="1" s="1"/>
  <c r="V31" i="1" s="1"/>
  <c r="H32" i="1"/>
  <c r="K17" i="1"/>
  <c r="K14" i="18"/>
  <c r="I14" i="18" s="1"/>
  <c r="W14" i="18"/>
  <c r="U14" i="18" s="1"/>
  <c r="H36" i="1"/>
  <c r="S49" i="1"/>
  <c r="U49" i="1" s="1"/>
  <c r="T14" i="18"/>
  <c r="R14" i="18" s="1"/>
  <c r="L36" i="1"/>
  <c r="S36" i="1" s="1"/>
  <c r="W27" i="18"/>
  <c r="U27" i="18" s="1"/>
  <c r="Q22" i="1"/>
  <c r="W19" i="18"/>
  <c r="U19" i="18" s="1"/>
  <c r="T22" i="1" s="1"/>
  <c r="T19" i="18"/>
  <c r="U18" i="18"/>
  <c r="K50" i="1"/>
  <c r="R31" i="18"/>
  <c r="K23" i="1"/>
  <c r="S38" i="1"/>
  <c r="K20" i="1"/>
  <c r="U20" i="1" s="1"/>
  <c r="K22" i="1"/>
  <c r="S29" i="1"/>
  <c r="R27" i="18"/>
  <c r="S50" i="1"/>
  <c r="K28" i="1"/>
  <c r="K32" i="1"/>
  <c r="U32" i="1" s="1"/>
  <c r="V32" i="1" s="1"/>
  <c r="T22" i="18"/>
  <c r="R22" i="18" s="1"/>
  <c r="W5" i="18"/>
  <c r="U5" i="18" s="1"/>
  <c r="T23" i="1" s="1"/>
  <c r="G2" i="19"/>
  <c r="F2" i="17"/>
  <c r="H7" i="19"/>
  <c r="I11" i="1" s="1"/>
  <c r="G7" i="17"/>
  <c r="I4" i="17"/>
  <c r="K4" i="19"/>
  <c r="F3" i="17"/>
  <c r="F4" i="17"/>
  <c r="I5" i="17"/>
  <c r="K5" i="19"/>
  <c r="L9" i="1" s="1"/>
  <c r="H2" i="19"/>
  <c r="G2" i="17"/>
  <c r="Q46" i="9"/>
  <c r="D7" i="9" s="1"/>
  <c r="G5" i="19"/>
  <c r="H6" i="1" s="1"/>
  <c r="G4" i="17"/>
  <c r="H4" i="19"/>
  <c r="I8" i="1" s="1"/>
  <c r="P46" i="9"/>
  <c r="E6" i="9" s="1"/>
  <c r="J46" i="11"/>
  <c r="E3" i="11" s="1"/>
  <c r="G26" i="7"/>
  <c r="K26" i="7"/>
  <c r="N26" i="7"/>
  <c r="P26" i="7"/>
  <c r="M26" i="7"/>
  <c r="R26" i="7"/>
  <c r="O26" i="14"/>
  <c r="M26" i="14"/>
  <c r="N26" i="14"/>
  <c r="L26" i="14"/>
  <c r="R26" i="14"/>
  <c r="Q26" i="14"/>
  <c r="S45" i="1"/>
  <c r="U45" i="1" s="1"/>
  <c r="N54" i="1"/>
  <c r="K34" i="1"/>
  <c r="U34" i="1" s="1"/>
  <c r="D54" i="1"/>
  <c r="S28" i="1"/>
  <c r="U28" i="1" s="1"/>
  <c r="H46" i="11"/>
  <c r="E2" i="11" s="1"/>
  <c r="L46" i="9"/>
  <c r="E4" i="9" s="1"/>
  <c r="M46" i="10"/>
  <c r="D5" i="10" s="1"/>
  <c r="K26" i="14"/>
  <c r="P26" i="14"/>
  <c r="Q26" i="7"/>
  <c r="B5" i="17"/>
  <c r="O46" i="2"/>
  <c r="D6" i="2" s="1"/>
  <c r="K18" i="1"/>
  <c r="O46" i="9"/>
  <c r="D6" i="9" s="1"/>
  <c r="N13" i="20"/>
  <c r="N46" i="20" s="1"/>
  <c r="P13" i="20"/>
  <c r="P46" i="20" s="1"/>
  <c r="M13" i="20"/>
  <c r="M46" i="20" s="1"/>
  <c r="I13" i="20"/>
  <c r="R13" i="20"/>
  <c r="R46" i="20" s="1"/>
  <c r="L13" i="20"/>
  <c r="L46" i="20" s="1"/>
  <c r="N13" i="13"/>
  <c r="J13" i="13"/>
  <c r="H13" i="13"/>
  <c r="I13" i="13"/>
  <c r="O13" i="13"/>
  <c r="P13" i="13"/>
  <c r="S25" i="1"/>
  <c r="N43" i="6"/>
  <c r="N46" i="6" s="1"/>
  <c r="E5" i="6" s="1"/>
  <c r="L43" i="6"/>
  <c r="J43" i="6"/>
  <c r="L39" i="10"/>
  <c r="L46" i="10" s="1"/>
  <c r="E4" i="10" s="1"/>
  <c r="N39" i="10"/>
  <c r="N46" i="10" s="1"/>
  <c r="E5" i="10" s="1"/>
  <c r="O39" i="10"/>
  <c r="O46" i="10" s="1"/>
  <c r="D6" i="10" s="1"/>
  <c r="G30" i="8"/>
  <c r="M30" i="8"/>
  <c r="K30" i="8"/>
  <c r="O12" i="11"/>
  <c r="O46" i="11" s="1"/>
  <c r="D6" i="11" s="1"/>
  <c r="L12" i="11"/>
  <c r="L46" i="11" s="1"/>
  <c r="E4" i="11" s="1"/>
  <c r="Q12" i="11"/>
  <c r="Q46" i="11" s="1"/>
  <c r="D7" i="11" s="1"/>
  <c r="I29" i="15"/>
  <c r="O29" i="15"/>
  <c r="H29" i="15"/>
  <c r="I29" i="7"/>
  <c r="P29" i="7"/>
  <c r="G46" i="2"/>
  <c r="D2" i="2" s="1"/>
  <c r="M29" i="16"/>
  <c r="P29" i="16"/>
  <c r="O29" i="16"/>
  <c r="Q29" i="16"/>
  <c r="P29" i="6"/>
  <c r="P46" i="6" s="1"/>
  <c r="E6" i="6" s="1"/>
  <c r="I29" i="6"/>
  <c r="I46" i="6" s="1"/>
  <c r="D3" i="6" s="1"/>
  <c r="J29" i="6"/>
  <c r="J46" i="6" s="1"/>
  <c r="E3" i="6" s="1"/>
  <c r="H25" i="7"/>
  <c r="M25" i="7"/>
  <c r="J25" i="7"/>
  <c r="I25" i="7"/>
  <c r="P25" i="15"/>
  <c r="M25" i="15"/>
  <c r="O25" i="15"/>
  <c r="K6" i="18"/>
  <c r="I6" i="18" s="1"/>
  <c r="W6" i="18"/>
  <c r="U6" i="18" s="1"/>
  <c r="T19" i="1" s="1"/>
  <c r="R34" i="20"/>
  <c r="O34" i="7"/>
  <c r="AA17" i="9"/>
  <c r="N42" i="12"/>
  <c r="L38" i="6"/>
  <c r="L46" i="6" s="1"/>
  <c r="E4" i="6" s="1"/>
  <c r="O38" i="6"/>
  <c r="O46" i="6" s="1"/>
  <c r="D6" i="6" s="1"/>
  <c r="I11" i="8"/>
  <c r="J11" i="8"/>
  <c r="P23" i="7"/>
  <c r="N23" i="7"/>
  <c r="Q42" i="20"/>
  <c r="Q46" i="20" s="1"/>
  <c r="J42" i="20"/>
  <c r="J46" i="20" s="1"/>
  <c r="O42" i="20"/>
  <c r="O46" i="20" s="1"/>
  <c r="G34" i="20"/>
  <c r="G46" i="20" s="1"/>
  <c r="P11" i="14"/>
  <c r="G11" i="14"/>
  <c r="L42" i="12"/>
  <c r="Q42" i="12"/>
  <c r="S19" i="18"/>
  <c r="R19" i="18" s="1"/>
  <c r="AA23" i="11"/>
  <c r="H42" i="20"/>
  <c r="H46" i="20" s="1"/>
  <c r="I42" i="20"/>
  <c r="M42" i="12"/>
  <c r="Q40" i="13"/>
  <c r="G45" i="20"/>
  <c r="Q10" i="21"/>
  <c r="Q46" i="21" s="1"/>
  <c r="K10" i="21"/>
  <c r="K46" i="21" s="1"/>
  <c r="I12" i="2"/>
  <c r="I46" i="2" s="1"/>
  <c r="D3" i="2" s="1"/>
  <c r="R12" i="2"/>
  <c r="R46" i="2" s="1"/>
  <c r="E7" i="2" s="1"/>
  <c r="C12" i="16"/>
  <c r="C12" i="8"/>
  <c r="L12" i="2"/>
  <c r="L46" i="2" s="1"/>
  <c r="E4" i="2" s="1"/>
  <c r="C12" i="15"/>
  <c r="C12" i="13"/>
  <c r="N12" i="2"/>
  <c r="N46" i="2" s="1"/>
  <c r="E5" i="2" s="1"/>
  <c r="Q26" i="2"/>
  <c r="Q46" i="2" s="1"/>
  <c r="D7" i="2" s="1"/>
  <c r="B10" i="18"/>
  <c r="C26" i="1" s="1"/>
  <c r="C30" i="16"/>
  <c r="C30" i="7"/>
  <c r="C30" i="14"/>
  <c r="C30" i="12"/>
  <c r="K30" i="2"/>
  <c r="K46" i="2" s="1"/>
  <c r="D4" i="2" s="1"/>
  <c r="I39" i="21"/>
  <c r="I46" i="21" s="1"/>
  <c r="C39" i="13"/>
  <c r="C39" i="15"/>
  <c r="T21" i="1" l="1"/>
  <c r="V49" i="1"/>
  <c r="T29" i="1"/>
  <c r="J17" i="1"/>
  <c r="R24" i="1"/>
  <c r="R54" i="1" s="1"/>
  <c r="R29" i="1"/>
  <c r="J18" i="1"/>
  <c r="U23" i="1"/>
  <c r="U29" i="1"/>
  <c r="V30" i="1" s="1"/>
  <c r="P54" i="1"/>
  <c r="J29" i="1"/>
  <c r="S17" i="1"/>
  <c r="T20" i="1"/>
  <c r="T30" i="1"/>
  <c r="T17" i="1"/>
  <c r="T54" i="1" s="1"/>
  <c r="J27" i="1"/>
  <c r="C25" i="1"/>
  <c r="J19" i="1"/>
  <c r="J21" i="1"/>
  <c r="U50" i="1"/>
  <c r="U17" i="1"/>
  <c r="U51" i="1"/>
  <c r="V52" i="1" s="1"/>
  <c r="S24" i="1"/>
  <c r="U24" i="1" s="1"/>
  <c r="J26" i="1"/>
  <c r="T28" i="1"/>
  <c r="H9" i="1"/>
  <c r="V38" i="1"/>
  <c r="V39" i="1"/>
  <c r="H54" i="1"/>
  <c r="K36" i="1"/>
  <c r="U36" i="1" s="1"/>
  <c r="S43" i="1"/>
  <c r="M54" i="1"/>
  <c r="V47" i="1"/>
  <c r="V20" i="1"/>
  <c r="O54" i="1"/>
  <c r="S21" i="1"/>
  <c r="U21" i="1" s="1"/>
  <c r="V22" i="1" s="1"/>
  <c r="Q54" i="1"/>
  <c r="S22" i="1"/>
  <c r="U22" i="1" s="1"/>
  <c r="V23" i="1" s="1"/>
  <c r="E54" i="1"/>
  <c r="U33" i="1"/>
  <c r="G54" i="1"/>
  <c r="V50" i="1"/>
  <c r="U43" i="1"/>
  <c r="V44" i="1" s="1"/>
  <c r="L54" i="1"/>
  <c r="V42" i="1"/>
  <c r="F54" i="1"/>
  <c r="Q46" i="7"/>
  <c r="D7" i="7" s="1"/>
  <c r="H6" i="19"/>
  <c r="I10" i="1" s="1"/>
  <c r="G6" i="17"/>
  <c r="B4" i="17"/>
  <c r="C4" i="19"/>
  <c r="D6" i="19"/>
  <c r="E10" i="1" s="1"/>
  <c r="C6" i="17"/>
  <c r="H39" i="15"/>
  <c r="P39" i="15"/>
  <c r="I39" i="15"/>
  <c r="G39" i="15"/>
  <c r="O39" i="15"/>
  <c r="Q39" i="15"/>
  <c r="J39" i="15"/>
  <c r="K39" i="15"/>
  <c r="L39" i="15"/>
  <c r="M39" i="15"/>
  <c r="N39" i="15"/>
  <c r="R39" i="15"/>
  <c r="N30" i="12"/>
  <c r="N46" i="12" s="1"/>
  <c r="E5" i="12" s="1"/>
  <c r="K30" i="12"/>
  <c r="K46" i="12" s="1"/>
  <c r="D4" i="12" s="1"/>
  <c r="H30" i="12"/>
  <c r="H46" i="12" s="1"/>
  <c r="E2" i="12" s="1"/>
  <c r="O30" i="12"/>
  <c r="O46" i="12" s="1"/>
  <c r="D6" i="12" s="1"/>
  <c r="L30" i="12"/>
  <c r="L46" i="12" s="1"/>
  <c r="E4" i="12" s="1"/>
  <c r="I30" i="12"/>
  <c r="I46" i="12" s="1"/>
  <c r="D3" i="12" s="1"/>
  <c r="G30" i="12"/>
  <c r="G46" i="12" s="1"/>
  <c r="D2" i="12" s="1"/>
  <c r="P30" i="12"/>
  <c r="P46" i="12" s="1"/>
  <c r="E6" i="12" s="1"/>
  <c r="M30" i="12"/>
  <c r="M46" i="12" s="1"/>
  <c r="D5" i="12" s="1"/>
  <c r="R30" i="12"/>
  <c r="R46" i="12" s="1"/>
  <c r="E7" i="12" s="1"/>
  <c r="J30" i="12"/>
  <c r="J46" i="12" s="1"/>
  <c r="E3" i="12" s="1"/>
  <c r="Q30" i="12"/>
  <c r="Q46" i="12" s="1"/>
  <c r="D7" i="12" s="1"/>
  <c r="B6" i="17"/>
  <c r="C6" i="19"/>
  <c r="V35" i="1"/>
  <c r="O39" i="13"/>
  <c r="N39" i="13"/>
  <c r="R39" i="13"/>
  <c r="Q39" i="13"/>
  <c r="J39" i="13"/>
  <c r="P39" i="13"/>
  <c r="M39" i="13"/>
  <c r="K39" i="13"/>
  <c r="L39" i="13"/>
  <c r="H39" i="13"/>
  <c r="I39" i="13"/>
  <c r="G39" i="13"/>
  <c r="H30" i="14"/>
  <c r="H46" i="14" s="1"/>
  <c r="E2" i="14" s="1"/>
  <c r="P30" i="14"/>
  <c r="J30" i="14"/>
  <c r="J46" i="14" s="1"/>
  <c r="E3" i="14" s="1"/>
  <c r="K30" i="14"/>
  <c r="K46" i="14" s="1"/>
  <c r="D4" i="14" s="1"/>
  <c r="L30" i="14"/>
  <c r="L46" i="14" s="1"/>
  <c r="E4" i="14" s="1"/>
  <c r="I30" i="14"/>
  <c r="I46" i="14" s="1"/>
  <c r="D3" i="14" s="1"/>
  <c r="G30" i="14"/>
  <c r="N30" i="14"/>
  <c r="N46" i="14" s="1"/>
  <c r="E5" i="14" s="1"/>
  <c r="Q30" i="14"/>
  <c r="R30" i="14"/>
  <c r="M30" i="14"/>
  <c r="O30" i="14"/>
  <c r="O46" i="14" s="1"/>
  <c r="D6" i="14" s="1"/>
  <c r="C7" i="19"/>
  <c r="B7" i="17"/>
  <c r="B3" i="17"/>
  <c r="C3" i="19"/>
  <c r="G46" i="14"/>
  <c r="D2" i="14" s="1"/>
  <c r="D3" i="19"/>
  <c r="E7" i="1" s="1"/>
  <c r="E13" i="1" s="1"/>
  <c r="C3" i="17"/>
  <c r="I7" i="17"/>
  <c r="K7" i="19"/>
  <c r="U25" i="1"/>
  <c r="I46" i="20"/>
  <c r="G6" i="19"/>
  <c r="H10" i="1" s="1"/>
  <c r="F6" i="17"/>
  <c r="V40" i="1"/>
  <c r="L6" i="1"/>
  <c r="L8" i="1"/>
  <c r="J30" i="16"/>
  <c r="N30" i="16"/>
  <c r="P30" i="16"/>
  <c r="Q30" i="16"/>
  <c r="K30" i="16"/>
  <c r="H30" i="16"/>
  <c r="L30" i="16"/>
  <c r="O30" i="16"/>
  <c r="M30" i="16"/>
  <c r="G30" i="16"/>
  <c r="R30" i="16"/>
  <c r="I30" i="16"/>
  <c r="P12" i="13"/>
  <c r="P46" i="13" s="1"/>
  <c r="E6" i="13" s="1"/>
  <c r="N12" i="13"/>
  <c r="N46" i="13" s="1"/>
  <c r="E5" i="13" s="1"/>
  <c r="K12" i="13"/>
  <c r="R12" i="13"/>
  <c r="R46" i="13" s="1"/>
  <c r="E7" i="13" s="1"/>
  <c r="Q12" i="13"/>
  <c r="J12" i="13"/>
  <c r="J46" i="13" s="1"/>
  <c r="E3" i="13" s="1"/>
  <c r="M12" i="13"/>
  <c r="M46" i="13" s="1"/>
  <c r="D5" i="13" s="1"/>
  <c r="G12" i="13"/>
  <c r="H12" i="13"/>
  <c r="H46" i="13" s="1"/>
  <c r="E2" i="13" s="1"/>
  <c r="L12" i="13"/>
  <c r="L46" i="13" s="1"/>
  <c r="E4" i="13" s="1"/>
  <c r="I12" i="13"/>
  <c r="I46" i="13" s="1"/>
  <c r="D3" i="13" s="1"/>
  <c r="O12" i="13"/>
  <c r="O46" i="13" s="1"/>
  <c r="D6" i="13" s="1"/>
  <c r="H12" i="16"/>
  <c r="K12" i="16"/>
  <c r="K46" i="16" s="1"/>
  <c r="D4" i="16" s="1"/>
  <c r="O12" i="16"/>
  <c r="N12" i="16"/>
  <c r="P12" i="16"/>
  <c r="P46" i="16" s="1"/>
  <c r="E6" i="16" s="1"/>
  <c r="M12" i="16"/>
  <c r="M46" i="16" s="1"/>
  <c r="D5" i="16" s="1"/>
  <c r="R12" i="16"/>
  <c r="R46" i="16" s="1"/>
  <c r="E7" i="16" s="1"/>
  <c r="I12" i="16"/>
  <c r="I46" i="16" s="1"/>
  <c r="D3" i="16" s="1"/>
  <c r="Q12" i="16"/>
  <c r="G12" i="16"/>
  <c r="G46" i="16" s="1"/>
  <c r="D2" i="16" s="1"/>
  <c r="L12" i="16"/>
  <c r="L46" i="16" s="1"/>
  <c r="E4" i="16" s="1"/>
  <c r="J12" i="16"/>
  <c r="J46" i="16" s="1"/>
  <c r="E3" i="16" s="1"/>
  <c r="L12" i="15"/>
  <c r="L46" i="15" s="1"/>
  <c r="E4" i="15" s="1"/>
  <c r="G12" i="15"/>
  <c r="G46" i="15" s="1"/>
  <c r="D2" i="15" s="1"/>
  <c r="M12" i="15"/>
  <c r="M46" i="15" s="1"/>
  <c r="D5" i="15" s="1"/>
  <c r="I12" i="15"/>
  <c r="I46" i="15" s="1"/>
  <c r="D3" i="15" s="1"/>
  <c r="N12" i="15"/>
  <c r="N46" i="15" s="1"/>
  <c r="E5" i="15" s="1"/>
  <c r="H12" i="15"/>
  <c r="P12" i="15"/>
  <c r="P46" i="15" s="1"/>
  <c r="E6" i="15" s="1"/>
  <c r="K12" i="15"/>
  <c r="K46" i="15" s="1"/>
  <c r="D4" i="15" s="1"/>
  <c r="J12" i="15"/>
  <c r="J46" i="15" s="1"/>
  <c r="E3" i="15" s="1"/>
  <c r="O12" i="15"/>
  <c r="R12" i="15"/>
  <c r="R46" i="15" s="1"/>
  <c r="E7" i="15" s="1"/>
  <c r="Q12" i="15"/>
  <c r="Q46" i="15" s="1"/>
  <c r="D7" i="15" s="1"/>
  <c r="P46" i="7"/>
  <c r="E6" i="7" s="1"/>
  <c r="R46" i="14"/>
  <c r="E7" i="14" s="1"/>
  <c r="G30" i="7"/>
  <c r="L30" i="7"/>
  <c r="L46" i="7" s="1"/>
  <c r="E4" i="7" s="1"/>
  <c r="H30" i="7"/>
  <c r="K30" i="7"/>
  <c r="K46" i="7" s="1"/>
  <c r="D4" i="7" s="1"/>
  <c r="O30" i="7"/>
  <c r="O46" i="7" s="1"/>
  <c r="D6" i="7" s="1"/>
  <c r="M30" i="7"/>
  <c r="M46" i="7" s="1"/>
  <c r="D5" i="7" s="1"/>
  <c r="Q30" i="7"/>
  <c r="N30" i="7"/>
  <c r="N46" i="7" s="1"/>
  <c r="E5" i="7" s="1"/>
  <c r="R30" i="7"/>
  <c r="R46" i="7" s="1"/>
  <c r="E7" i="7" s="1"/>
  <c r="I30" i="7"/>
  <c r="I46" i="7" s="1"/>
  <c r="D3" i="7" s="1"/>
  <c r="J30" i="7"/>
  <c r="J46" i="7" s="1"/>
  <c r="E3" i="7" s="1"/>
  <c r="P30" i="7"/>
  <c r="P12" i="8"/>
  <c r="P46" i="8" s="1"/>
  <c r="E6" i="8" s="1"/>
  <c r="O12" i="8"/>
  <c r="O46" i="8" s="1"/>
  <c r="D6" i="8" s="1"/>
  <c r="H12" i="8"/>
  <c r="H46" i="8" s="1"/>
  <c r="E2" i="8" s="1"/>
  <c r="N12" i="8"/>
  <c r="N46" i="8" s="1"/>
  <c r="E5" i="8" s="1"/>
  <c r="L12" i="8"/>
  <c r="L46" i="8" s="1"/>
  <c r="E4" i="8" s="1"/>
  <c r="K12" i="8"/>
  <c r="K46" i="8" s="1"/>
  <c r="D4" i="8" s="1"/>
  <c r="Q12" i="8"/>
  <c r="Q46" i="8" s="1"/>
  <c r="D7" i="8" s="1"/>
  <c r="R12" i="8"/>
  <c r="R46" i="8" s="1"/>
  <c r="E7" i="8" s="1"/>
  <c r="M12" i="8"/>
  <c r="M46" i="8" s="1"/>
  <c r="D5" i="8" s="1"/>
  <c r="I12" i="8"/>
  <c r="J12" i="8"/>
  <c r="J46" i="8" s="1"/>
  <c r="E3" i="8" s="1"/>
  <c r="G12" i="8"/>
  <c r="G46" i="8" s="1"/>
  <c r="D2" i="8" s="1"/>
  <c r="P46" i="14"/>
  <c r="E6" i="14" s="1"/>
  <c r="I46" i="8"/>
  <c r="D3" i="8" s="1"/>
  <c r="K54" i="1"/>
  <c r="U18" i="1"/>
  <c r="G5" i="17"/>
  <c r="H5" i="19"/>
  <c r="I6" i="1" s="1"/>
  <c r="V29" i="1"/>
  <c r="V46" i="1"/>
  <c r="V45" i="1"/>
  <c r="G46" i="7"/>
  <c r="D2" i="7" s="1"/>
  <c r="V28" i="1"/>
  <c r="H46" i="7"/>
  <c r="E2" i="7" s="1"/>
  <c r="B2" i="17"/>
  <c r="C2" i="19"/>
  <c r="D6" i="1" s="1"/>
  <c r="K6" i="19"/>
  <c r="I6" i="17"/>
  <c r="Q46" i="14"/>
  <c r="D7" i="14" s="1"/>
  <c r="M46" i="14"/>
  <c r="D5" i="14" s="1"/>
  <c r="G7" i="19"/>
  <c r="H11" i="1" s="1"/>
  <c r="F7" i="17"/>
  <c r="V24" i="1" l="1"/>
  <c r="V21" i="1"/>
  <c r="S54" i="1"/>
  <c r="U54" i="1" s="1"/>
  <c r="V51" i="1"/>
  <c r="J54" i="1"/>
  <c r="H13" i="1"/>
  <c r="I9" i="1"/>
  <c r="I13" i="1" s="1"/>
  <c r="V34" i="1"/>
  <c r="V37" i="1"/>
  <c r="V36" i="1"/>
  <c r="V43" i="1"/>
  <c r="L6" i="17"/>
  <c r="N6" i="19"/>
  <c r="O10" i="1" s="1"/>
  <c r="D5" i="17"/>
  <c r="E5" i="19"/>
  <c r="D4" i="17"/>
  <c r="E4" i="19"/>
  <c r="F8" i="1" s="1"/>
  <c r="D3" i="17"/>
  <c r="E3" i="19"/>
  <c r="F7" i="1" s="1"/>
  <c r="E3" i="17"/>
  <c r="F3" i="19"/>
  <c r="G7" i="1" s="1"/>
  <c r="F6" i="19"/>
  <c r="G10" i="1" s="1"/>
  <c r="E6" i="17"/>
  <c r="N5" i="17"/>
  <c r="P5" i="19"/>
  <c r="P4" i="19"/>
  <c r="Q8" i="1" s="1"/>
  <c r="N4" i="17"/>
  <c r="D7" i="1"/>
  <c r="L4" i="17"/>
  <c r="N4" i="19"/>
  <c r="O8" i="1" s="1"/>
  <c r="L5" i="19"/>
  <c r="J5" i="17"/>
  <c r="D7" i="17"/>
  <c r="E7" i="19"/>
  <c r="F11" i="1" s="1"/>
  <c r="V19" i="1"/>
  <c r="V18" i="1"/>
  <c r="E5" i="17"/>
  <c r="F5" i="19"/>
  <c r="G6" i="1" s="1"/>
  <c r="E6" i="19"/>
  <c r="F10" i="1" s="1"/>
  <c r="D6" i="17"/>
  <c r="H6" i="17" s="1"/>
  <c r="O7" i="19"/>
  <c r="P11" i="1" s="1"/>
  <c r="M7" i="17"/>
  <c r="M4" i="17"/>
  <c r="O4" i="19"/>
  <c r="P8" i="1" s="1"/>
  <c r="M3" i="17"/>
  <c r="O3" i="19"/>
  <c r="P7" i="1" s="1"/>
  <c r="Q46" i="16"/>
  <c r="D7" i="16" s="1"/>
  <c r="H46" i="16"/>
  <c r="E2" i="16" s="1"/>
  <c r="Q46" i="13"/>
  <c r="D7" i="13" s="1"/>
  <c r="V26" i="1"/>
  <c r="V25" i="1"/>
  <c r="H3" i="17"/>
  <c r="J7" i="17"/>
  <c r="L7" i="19"/>
  <c r="M11" i="1" s="1"/>
  <c r="L6" i="19"/>
  <c r="M10" i="1" s="1"/>
  <c r="J6" i="17"/>
  <c r="N3" i="17"/>
  <c r="P3" i="19"/>
  <c r="Q7" i="1" s="1"/>
  <c r="N46" i="16"/>
  <c r="E5" i="16" s="1"/>
  <c r="G46" i="13"/>
  <c r="D2" i="13" s="1"/>
  <c r="L11" i="1"/>
  <c r="N3" i="19"/>
  <c r="O7" i="1" s="1"/>
  <c r="L3" i="17"/>
  <c r="L2" i="19"/>
  <c r="J2" i="17"/>
  <c r="D9" i="1"/>
  <c r="F4" i="19"/>
  <c r="G8" i="1" s="1"/>
  <c r="E4" i="17"/>
  <c r="H4" i="17" s="1"/>
  <c r="P2" i="19"/>
  <c r="Q9" i="1" s="1"/>
  <c r="N2" i="17"/>
  <c r="N5" i="19"/>
  <c r="L5" i="17"/>
  <c r="E2" i="19"/>
  <c r="F9" i="1" s="1"/>
  <c r="D2" i="17"/>
  <c r="H2" i="17" s="1"/>
  <c r="F2" i="19"/>
  <c r="E2" i="17"/>
  <c r="O5" i="19"/>
  <c r="M5" i="17"/>
  <c r="K6" i="17"/>
  <c r="M6" i="19"/>
  <c r="N10" i="1" s="1"/>
  <c r="L7" i="17"/>
  <c r="N7" i="19"/>
  <c r="O11" i="1" s="1"/>
  <c r="L10" i="1"/>
  <c r="F7" i="19"/>
  <c r="G11" i="1" s="1"/>
  <c r="E7" i="17"/>
  <c r="H7" i="17" s="1"/>
  <c r="O46" i="15"/>
  <c r="D6" i="15" s="1"/>
  <c r="H46" i="15"/>
  <c r="E2" i="15" s="1"/>
  <c r="M2" i="17"/>
  <c r="O2" i="19"/>
  <c r="P9" i="1" s="1"/>
  <c r="O46" i="16"/>
  <c r="D6" i="16" s="1"/>
  <c r="K3" i="17"/>
  <c r="M3" i="19"/>
  <c r="N7" i="1" s="1"/>
  <c r="K5" i="17"/>
  <c r="M5" i="19"/>
  <c r="K46" i="13"/>
  <c r="D4" i="13" s="1"/>
  <c r="L2" i="17"/>
  <c r="N2" i="19"/>
  <c r="O9" i="1" s="1"/>
  <c r="D11" i="1"/>
  <c r="D10" i="1"/>
  <c r="K10" i="1" s="1"/>
  <c r="J6" i="19"/>
  <c r="L3" i="19"/>
  <c r="J3" i="17"/>
  <c r="O3" i="17" s="1"/>
  <c r="L4" i="19"/>
  <c r="J4" i="17"/>
  <c r="D8" i="1"/>
  <c r="K8" i="1" s="1"/>
  <c r="J4" i="19"/>
  <c r="I4" i="19" s="1"/>
  <c r="J8" i="1" s="1"/>
  <c r="G9" i="1" l="1"/>
  <c r="G13" i="1" s="1"/>
  <c r="O6" i="1"/>
  <c r="P6" i="1"/>
  <c r="Q6" i="1"/>
  <c r="P3" i="17"/>
  <c r="M6" i="17"/>
  <c r="O6" i="17" s="1"/>
  <c r="O6" i="19"/>
  <c r="M7" i="19"/>
  <c r="K7" i="17"/>
  <c r="O7" i="17" s="1"/>
  <c r="M7" i="1"/>
  <c r="S7" i="1" s="1"/>
  <c r="R3" i="19"/>
  <c r="J7" i="19"/>
  <c r="I7" i="19" s="1"/>
  <c r="O13" i="1"/>
  <c r="K7" i="1"/>
  <c r="D13" i="1"/>
  <c r="F6" i="1"/>
  <c r="J5" i="19"/>
  <c r="I5" i="19" s="1"/>
  <c r="J6" i="1" s="1"/>
  <c r="T5" i="19"/>
  <c r="I6" i="19"/>
  <c r="M9" i="1"/>
  <c r="N7" i="17"/>
  <c r="P7" i="19"/>
  <c r="Q11" i="1" s="1"/>
  <c r="T3" i="19"/>
  <c r="H5" i="17"/>
  <c r="P6" i="19"/>
  <c r="Q10" i="1" s="1"/>
  <c r="N6" i="17"/>
  <c r="K2" i="17"/>
  <c r="O2" i="17" s="1"/>
  <c r="M2" i="19"/>
  <c r="N9" i="1" s="1"/>
  <c r="M8" i="1"/>
  <c r="K11" i="1"/>
  <c r="K4" i="17"/>
  <c r="O4" i="17" s="1"/>
  <c r="M4" i="19"/>
  <c r="N8" i="1" s="1"/>
  <c r="J2" i="19"/>
  <c r="I2" i="19" s="1"/>
  <c r="O5" i="17"/>
  <c r="L13" i="1"/>
  <c r="M6" i="1"/>
  <c r="R5" i="19"/>
  <c r="J3" i="19"/>
  <c r="I3" i="19" s="1"/>
  <c r="J7" i="1" s="1"/>
  <c r="K9" i="1" l="1"/>
  <c r="Q13" i="1"/>
  <c r="J9" i="1"/>
  <c r="N6" i="1"/>
  <c r="S6" i="1" s="1"/>
  <c r="T4" i="19"/>
  <c r="S4" i="19" s="1"/>
  <c r="T8" i="1" s="1"/>
  <c r="R2" i="19"/>
  <c r="Q2" i="19" s="1"/>
  <c r="R4" i="19"/>
  <c r="Q4" i="19" s="1"/>
  <c r="P6" i="17"/>
  <c r="R10" i="1"/>
  <c r="P4" i="17"/>
  <c r="R8" i="1"/>
  <c r="P2" i="17"/>
  <c r="R11" i="1"/>
  <c r="P7" i="17"/>
  <c r="P5" i="17"/>
  <c r="S9" i="1"/>
  <c r="U9" i="1" s="1"/>
  <c r="F13" i="1"/>
  <c r="K6" i="1"/>
  <c r="K13" i="1" s="1"/>
  <c r="N11" i="1"/>
  <c r="R7" i="19"/>
  <c r="Q7" i="19" s="1"/>
  <c r="M13" i="1"/>
  <c r="S3" i="19"/>
  <c r="T7" i="1" s="1"/>
  <c r="Q5" i="19"/>
  <c r="R6" i="1" s="1"/>
  <c r="S8" i="1"/>
  <c r="U8" i="1" s="1"/>
  <c r="V9" i="1" s="1"/>
  <c r="T2" i="19"/>
  <c r="S2" i="19" s="1"/>
  <c r="S5" i="19"/>
  <c r="T6" i="1" s="1"/>
  <c r="Q3" i="19"/>
  <c r="R7" i="1" s="1"/>
  <c r="P10" i="1"/>
  <c r="R6" i="19"/>
  <c r="Q6" i="19" s="1"/>
  <c r="T6" i="19"/>
  <c r="S6" i="19" s="1"/>
  <c r="T7" i="19"/>
  <c r="J13" i="1"/>
  <c r="U7" i="1"/>
  <c r="V8" i="1" s="1"/>
  <c r="R9" i="1" l="1"/>
  <c r="T9" i="1"/>
  <c r="R13" i="1"/>
  <c r="P13" i="1"/>
  <c r="S10" i="1"/>
  <c r="U10" i="1" s="1"/>
  <c r="S7" i="19"/>
  <c r="T13" i="1"/>
  <c r="S11" i="1"/>
  <c r="U11" i="1" s="1"/>
  <c r="N13" i="1"/>
  <c r="U6" i="1"/>
  <c r="S13" i="1" l="1"/>
  <c r="V11" i="1"/>
  <c r="V7" i="1"/>
  <c r="U13" i="1"/>
</calcChain>
</file>

<file path=xl/sharedStrings.xml><?xml version="1.0" encoding="utf-8"?>
<sst xmlns="http://schemas.openxmlformats.org/spreadsheetml/2006/main" count="674" uniqueCount="138">
  <si>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</si>
  <si>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</si>
  <si>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</si>
  <si>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</si>
  <si>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</si>
  <si>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</si>
  <si>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</si>
  <si>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</si>
  <si>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</si>
  <si>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</si>
  <si>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</si>
  <si>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</si>
  <si>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</si>
  <si>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</si>
  <si>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</si>
  <si>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</si>
  <si>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</si>
  <si>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</si>
  <si>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</si>
  <si>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</si>
  <si>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</si>
  <si>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</si>
  <si>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</si>
  <si>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</si>
  <si>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</si>
  <si>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</si>
  <si>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</si>
  <si>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</si>
  <si>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</si>
  <si>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</si>
  <si>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</si>
  <si>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</si>
  <si>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</si>
  <si>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</si>
  <si>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</si>
  <si>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</si>
  <si>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</si>
  <si>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</si>
  <si>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</si>
  <si>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</si>
  <si>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</si>
  <si>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</si>
  <si>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</si>
  <si>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</si>
  <si>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</si>
  <si>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</si>
  <si>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</si>
  <si>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</si>
  <si>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</si>
  <si>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</si>
  <si>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</si>
  <si>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</si>
  <si>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</si>
  <si>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</si>
  <si>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</si>
  <si>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</si>
  <si>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</si>
  <si>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</si>
  <si>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</si>
  <si>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</si>
  <si>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25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</si>
  <si>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</si>
  <si>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</si>
  <si>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</si>
  <si>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</si>
  <si>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</si>
  <si>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</si>
  <si>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</si>
  <si>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</si>
  <si>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</si>
  <si>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06.10.</t>
  </si>
  <si>
    <t>20.10.</t>
  </si>
  <si>
    <t>10.11.</t>
  </si>
  <si>
    <t>24.11.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</si>
  <si>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</si>
  <si>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</si>
  <si>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</si>
  <si>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</si>
  <si>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</si>
  <si>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</si>
  <si>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</si>
  <si>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</si>
  <si>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</si>
  <si>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Sögel</t>
  </si>
  <si>
    <t>Börgermoor</t>
  </si>
  <si>
    <t>Eisten</t>
  </si>
  <si>
    <t>Barnowski Paul</t>
  </si>
  <si>
    <t>Bode Hans Herman</t>
  </si>
  <si>
    <t>van der Lugt Dirk Jan</t>
  </si>
  <si>
    <t>Robbers Werner</t>
  </si>
  <si>
    <t>Baalmann Werner</t>
  </si>
  <si>
    <t>Büter Wilhelm</t>
  </si>
  <si>
    <t>Landwehr Theo</t>
  </si>
  <si>
    <t>Schute Helmut</t>
  </si>
  <si>
    <t>Broermann Carl</t>
  </si>
  <si>
    <t>Niermann Hans</t>
  </si>
  <si>
    <t>Rolfes Bernhard</t>
  </si>
  <si>
    <t>Arlinghaus Paul</t>
  </si>
  <si>
    <t>Hörmeyer Georg</t>
  </si>
  <si>
    <t>Mattke Werner</t>
  </si>
  <si>
    <t>059529687544</t>
  </si>
  <si>
    <t>Abeln Bernhard</t>
  </si>
  <si>
    <t>Staggenborg Hans</t>
  </si>
  <si>
    <t xml:space="preserve"> </t>
  </si>
  <si>
    <t>Teepker Karl</t>
  </si>
  <si>
    <t xml:space="preserve">  </t>
  </si>
  <si>
    <t>Schütze 23</t>
  </si>
  <si>
    <t>Schütze 24</t>
  </si>
  <si>
    <t>Schütze 18</t>
  </si>
  <si>
    <t>Schütze 11</t>
  </si>
  <si>
    <t>Schütze 12</t>
  </si>
  <si>
    <t>Schütze 5</t>
  </si>
  <si>
    <t>Schütze 6</t>
  </si>
  <si>
    <t>Mannschaft 5</t>
  </si>
  <si>
    <t>Mannschaft 6</t>
  </si>
  <si>
    <t>Ba/Bü</t>
  </si>
  <si>
    <t>Baalmann</t>
  </si>
  <si>
    <t>05952 405</t>
  </si>
  <si>
    <t>05951 661</t>
  </si>
  <si>
    <t>100.1</t>
  </si>
  <si>
    <t>Georg Hörmeyer</t>
  </si>
  <si>
    <t>04965- 1065</t>
  </si>
  <si>
    <t>D.J. van der Lugt</t>
  </si>
  <si>
    <t>19.01.</t>
  </si>
  <si>
    <t>02.02.</t>
  </si>
  <si>
    <t>16.02.</t>
  </si>
  <si>
    <t>01.03.</t>
  </si>
  <si>
    <t>15.03.</t>
  </si>
  <si>
    <t>29.03.</t>
  </si>
  <si>
    <t>05952405</t>
  </si>
  <si>
    <t>20,1,6</t>
  </si>
  <si>
    <t>Dirk Jan van der Lugt</t>
  </si>
  <si>
    <t>W. Baalmann</t>
  </si>
  <si>
    <t>Carl Broermann</t>
  </si>
  <si>
    <t>Hörmeyer</t>
  </si>
  <si>
    <t>Segbers</t>
  </si>
  <si>
    <t>04965676</t>
  </si>
  <si>
    <t>05951661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</si>
</sst>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u/>
      <sz val="12"/>
      <color indexed="8"/>
      <name val="Calibri"/>
      <family val="2"/>
    </font>
    <font>
      <b/>
      <sz val="12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u/>
      <sz val="18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95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1" xfId="0" applyNumberFormat="1" applyFont="1" applyFill="1" applyBorder="1"/>
    <xf numFmtId="165" fontId="2" fillId="0" borderId="1" xfId="0" applyNumberFormat="1" applyFont="1" applyFill="1" applyBorder="1"/>
    <xf numFmtId="165" fontId="1" fillId="0" borderId="2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1" xfId="0" applyNumberFormat="1" applyFont="1" applyFill="1" applyBorder="1"/>
    <xf numFmtId="165" fontId="5" fillId="0" borderId="1" xfId="0" applyNumberFormat="1" applyFont="1" applyFill="1" applyBorder="1"/>
    <xf numFmtId="165" fontId="4" fillId="0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165" fontId="8" fillId="2" borderId="2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164" fontId="7" fillId="3" borderId="1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4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9" fillId="2" borderId="1" xfId="0" applyNumberFormat="1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5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104775</xdr:colOff>
      <xdr:row>3</xdr:row>
      <xdr:rowOff>0</xdr:rowOff>
    </xdr:to>
    <xdr:pic>
      <xdr:nvPicPr>
        <xdr:cNvPr id="2057" name="Grafik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552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45720</xdr:colOff>
          <xdr:row>13</xdr:row>
          <xdr:rowOff>68580</xdr:rowOff>
        </xdr:from>
        <xdr:to>
          <xdr:col>16</xdr:col>
          <xdr:colOff>327660</xdr:colOff>
          <xdr:row>15</xdr:row>
          <xdr:rowOff>99060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</xdr:row>
          <xdr:rowOff>76200</xdr:rowOff>
        </xdr:from>
        <xdr:to>
          <xdr:col>8</xdr:col>
          <xdr:colOff>327660</xdr:colOff>
          <xdr:row>15</xdr:row>
          <xdr:rowOff>83820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457200</xdr:colOff>
      <xdr:row>0</xdr:row>
      <xdr:rowOff>142875</xdr:rowOff>
    </xdr:from>
    <xdr:to>
      <xdr:col>22</xdr:col>
      <xdr:colOff>571500</xdr:colOff>
      <xdr:row>6</xdr:row>
      <xdr:rowOff>295275</xdr:rowOff>
    </xdr:to>
    <xdr:pic>
      <xdr:nvPicPr>
        <xdr:cNvPr id="3073" name="Grafik 1">
          <a:extLst>
            <a:ext uri="{FF2B5EF4-FFF2-40B4-BE49-F238E27FC236}">
              <a16:creationId xmlns:a16="http://schemas.microsoft.com/office/drawing/2014/main" id="{00000000-0008-0000-0D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5850" y="142875"/>
          <a:ext cx="189547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457200</xdr:colOff>
      <xdr:row>0</xdr:row>
      <xdr:rowOff>142875</xdr:rowOff>
    </xdr:from>
    <xdr:to>
      <xdr:col>22</xdr:col>
      <xdr:colOff>571500</xdr:colOff>
      <xdr:row>6</xdr:row>
      <xdr:rowOff>295275</xdr:rowOff>
    </xdr:to>
    <xdr:pic>
      <xdr:nvPicPr>
        <xdr:cNvPr id="4097" name="Grafik 1">
          <a:extLst>
            <a:ext uri="{FF2B5EF4-FFF2-40B4-BE49-F238E27FC236}">
              <a16:creationId xmlns:a16="http://schemas.microsoft.com/office/drawing/2014/main" id="{00000000-0008-0000-0E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5850" y="142875"/>
          <a:ext cx="189547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0" zoomScaleNormal="80" zoomScaleSheetLayoutView="77" zoomScalePageLayoutView="10" workbookViewId="0">
      <selection activeCell="Q41" sqref="Q41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66" t="s">
        <v>26</v>
      </c>
      <c r="L1" s="166"/>
      <c r="M1" s="165" t="s">
        <v>17</v>
      </c>
      <c r="N1" s="165"/>
      <c r="O1" s="165"/>
      <c r="P1" s="164" t="s">
        <v>15</v>
      </c>
      <c r="Q1" s="164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3" t="s">
        <v>52</v>
      </c>
      <c r="E3" s="123" t="s">
        <v>70</v>
      </c>
      <c r="F3" s="123" t="s">
        <v>71</v>
      </c>
      <c r="G3" s="123" t="s">
        <v>72</v>
      </c>
      <c r="H3" s="123" t="s">
        <v>73</v>
      </c>
      <c r="I3" s="123" t="s">
        <v>53</v>
      </c>
      <c r="J3" s="167" t="s">
        <v>1</v>
      </c>
      <c r="K3" s="167"/>
      <c r="L3" s="123" t="s">
        <v>123</v>
      </c>
      <c r="M3" s="123" t="s">
        <v>124</v>
      </c>
      <c r="N3" s="123" t="s">
        <v>125</v>
      </c>
      <c r="O3" s="123" t="s">
        <v>126</v>
      </c>
      <c r="P3" s="123" t="s">
        <v>127</v>
      </c>
      <c r="Q3" s="123" t="s">
        <v>128</v>
      </c>
      <c r="R3" s="168" t="s">
        <v>3</v>
      </c>
      <c r="S3" s="168"/>
      <c r="T3" s="168" t="s">
        <v>5</v>
      </c>
      <c r="U3" s="168"/>
    </row>
    <row r="4" spans="1:22" s="28" customFormat="1" ht="34.5" customHeight="1" x14ac:dyDescent="0.3">
      <c r="A4" s="30" t="s">
        <v>2</v>
      </c>
      <c r="B4" s="169" t="s">
        <v>58</v>
      </c>
      <c r="C4" s="170"/>
      <c r="D4" s="31" t="s">
        <v>83</v>
      </c>
      <c r="E4" s="31" t="s">
        <v>85</v>
      </c>
      <c r="F4" s="31" t="s">
        <v>82</v>
      </c>
      <c r="G4" s="31" t="s">
        <v>84</v>
      </c>
      <c r="H4" s="31" t="s">
        <v>83</v>
      </c>
      <c r="I4" s="31" t="s">
        <v>85</v>
      </c>
      <c r="J4" s="30" t="s">
        <v>0</v>
      </c>
      <c r="K4" s="32" t="s">
        <v>4</v>
      </c>
      <c r="L4" s="125" t="str">
        <f>D4</f>
        <v>Sögel</v>
      </c>
      <c r="M4" s="125" t="str">
        <f>E4</f>
        <v>Eisten</v>
      </c>
      <c r="N4" s="125" t="str">
        <f>F4</f>
        <v>Werlte</v>
      </c>
      <c r="O4" s="125" t="str">
        <f>G4</f>
        <v>Börgermoor</v>
      </c>
      <c r="P4" s="125" t="s">
        <v>82</v>
      </c>
      <c r="Q4" s="125" t="s">
        <v>84</v>
      </c>
      <c r="R4" s="33" t="s">
        <v>0</v>
      </c>
      <c r="S4" s="30" t="s">
        <v>4</v>
      </c>
      <c r="T4" s="32" t="s">
        <v>0</v>
      </c>
      <c r="U4" s="30" t="s">
        <v>6</v>
      </c>
      <c r="V4" s="162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2"/>
    </row>
    <row r="6" spans="1:22" ht="20.25" customHeight="1" x14ac:dyDescent="0.3">
      <c r="A6" s="36">
        <v>1</v>
      </c>
      <c r="B6" s="171" t="str">
        <f>'Übersicht Gruppen'!B2</f>
        <v>Börgermoor</v>
      </c>
      <c r="C6" s="172"/>
      <c r="D6" s="37">
        <f>'Übersicht Gruppen'!C2</f>
        <v>621</v>
      </c>
      <c r="E6" s="37">
        <f>'Übersicht Gruppen'!D2</f>
        <v>620.70000000000005</v>
      </c>
      <c r="F6" s="37">
        <f>'Übersicht Gruppen'!E2</f>
        <v>618.9</v>
      </c>
      <c r="G6" s="37">
        <f>'Übersicht Gruppen'!F2</f>
        <v>618.30000000000007</v>
      </c>
      <c r="H6" s="37">
        <f>'Übersicht Gruppen'!G2</f>
        <v>616.29999999999995</v>
      </c>
      <c r="I6" s="37">
        <f>'Übersicht Gruppen'!H2</f>
        <v>615.29999999999995</v>
      </c>
      <c r="J6" s="38">
        <f>'Übersicht Gruppen'!I2</f>
        <v>618.41666666666663</v>
      </c>
      <c r="K6" s="39">
        <f t="shared" ref="K6:K11" si="0">SUM(D6:I6)</f>
        <v>3710.5</v>
      </c>
      <c r="L6" s="37">
        <f>'Übersicht Gruppen'!K2</f>
        <v>620.6</v>
      </c>
      <c r="M6" s="37">
        <f>'Übersicht Gruppen'!L2</f>
        <v>615.70000000000005</v>
      </c>
      <c r="N6" s="37">
        <f>'Übersicht Gruppen'!M2</f>
        <v>619.1</v>
      </c>
      <c r="O6" s="37">
        <f>'Übersicht Gruppen'!N2</f>
        <v>623.29999999999995</v>
      </c>
      <c r="P6" s="37">
        <f>'Übersicht Gruppen'!O2</f>
        <v>622.79999999999995</v>
      </c>
      <c r="Q6" s="37">
        <f>'Übersicht Gruppen'!P2</f>
        <v>0</v>
      </c>
      <c r="R6" s="38">
        <f>IF(Formelhilfe!O2=0,0,'Übersicht Gruppen'!Q2)</f>
        <v>620.29999999999995</v>
      </c>
      <c r="S6" s="39">
        <f t="shared" ref="S6:S11" si="1">SUM(L6:Q6)</f>
        <v>3101.5</v>
      </c>
      <c r="T6" s="38">
        <f>'Übersicht Gruppen'!S2</f>
        <v>619.27272727272737</v>
      </c>
      <c r="U6" s="39">
        <f t="shared" ref="U6:U11" si="2">SUM(S6+K6)</f>
        <v>6812</v>
      </c>
      <c r="V6" s="163"/>
    </row>
    <row r="7" spans="1:22" ht="20.25" customHeight="1" x14ac:dyDescent="0.3">
      <c r="A7" s="40">
        <v>2</v>
      </c>
      <c r="B7" s="173" t="str">
        <f>'Übersicht Gruppen'!B3</f>
        <v>Eisten</v>
      </c>
      <c r="C7" s="174"/>
      <c r="D7" s="41">
        <f>'Übersicht Gruppen'!C3</f>
        <v>615.40000000000009</v>
      </c>
      <c r="E7" s="41">
        <f>'Übersicht Gruppen'!D3</f>
        <v>607.6</v>
      </c>
      <c r="F7" s="41">
        <f>'Übersicht Gruppen'!E3</f>
        <v>608.5</v>
      </c>
      <c r="G7" s="41">
        <f>'Übersicht Gruppen'!F3</f>
        <v>615.6</v>
      </c>
      <c r="H7" s="41">
        <f>'Übersicht Gruppen'!G3</f>
        <v>613.29999999999995</v>
      </c>
      <c r="I7" s="41">
        <f>'Übersicht Gruppen'!H3</f>
        <v>613.29999999999995</v>
      </c>
      <c r="J7" s="42">
        <f>'Übersicht Gruppen'!I3</f>
        <v>612.2833333333333</v>
      </c>
      <c r="K7" s="43">
        <f t="shared" si="0"/>
        <v>3673.7</v>
      </c>
      <c r="L7" s="41">
        <f>'Übersicht Gruppen'!K3</f>
        <v>613.70000000000005</v>
      </c>
      <c r="M7" s="41">
        <f>'Übersicht Gruppen'!L3</f>
        <v>610.6</v>
      </c>
      <c r="N7" s="41">
        <f>'Übersicht Gruppen'!M3</f>
        <v>611.5</v>
      </c>
      <c r="O7" s="41">
        <f>'Übersicht Gruppen'!N3</f>
        <v>616.40000000000009</v>
      </c>
      <c r="P7" s="41">
        <f>'Übersicht Gruppen'!O3</f>
        <v>607.70000000000005</v>
      </c>
      <c r="Q7" s="41">
        <f>'Übersicht Gruppen'!P3</f>
        <v>0</v>
      </c>
      <c r="R7" s="42">
        <f>IF(Formelhilfe!O3=0,0,'Übersicht Gruppen'!Q3)</f>
        <v>611.98000000000013</v>
      </c>
      <c r="S7" s="43">
        <f t="shared" si="1"/>
        <v>3059.9000000000005</v>
      </c>
      <c r="T7" s="42">
        <f>'Übersicht Gruppen'!S3</f>
        <v>612.14545454545453</v>
      </c>
      <c r="U7" s="43">
        <f t="shared" si="2"/>
        <v>6733.6</v>
      </c>
      <c r="V7" s="88">
        <f>(U6-U7)*-1</f>
        <v>-78.399999999999636</v>
      </c>
    </row>
    <row r="8" spans="1:22" ht="20.25" customHeight="1" x14ac:dyDescent="0.3">
      <c r="A8" s="44">
        <v>3</v>
      </c>
      <c r="B8" s="171" t="str">
        <f>'Übersicht Gruppen'!B4</f>
        <v>Werlte</v>
      </c>
      <c r="C8" s="172"/>
      <c r="D8" s="37">
        <f>'Übersicht Gruppen'!C4</f>
        <v>612</v>
      </c>
      <c r="E8" s="37">
        <f>'Übersicht Gruppen'!D4</f>
        <v>612.29999999999995</v>
      </c>
      <c r="F8" s="37">
        <f>'Übersicht Gruppen'!E4</f>
        <v>611.90000000000009</v>
      </c>
      <c r="G8" s="37">
        <f>'Übersicht Gruppen'!F4</f>
        <v>611.9</v>
      </c>
      <c r="H8" s="37">
        <f>'Übersicht Gruppen'!G4</f>
        <v>613.20000000000005</v>
      </c>
      <c r="I8" s="37">
        <f>'Übersicht Gruppen'!H4</f>
        <v>599.70000000000005</v>
      </c>
      <c r="J8" s="38">
        <f>'Übersicht Gruppen'!I4</f>
        <v>610.16666666666663</v>
      </c>
      <c r="K8" s="39">
        <f t="shared" si="0"/>
        <v>3661</v>
      </c>
      <c r="L8" s="37">
        <f>'Übersicht Gruppen'!K4</f>
        <v>616.20000000000005</v>
      </c>
      <c r="M8" s="37">
        <f>'Übersicht Gruppen'!L4</f>
        <v>603.4</v>
      </c>
      <c r="N8" s="37">
        <f>'Übersicht Gruppen'!M4</f>
        <v>616.6</v>
      </c>
      <c r="O8" s="37">
        <f>'Übersicht Gruppen'!N4</f>
        <v>610.5</v>
      </c>
      <c r="P8" s="37">
        <f>'Übersicht Gruppen'!O4</f>
        <v>617.6</v>
      </c>
      <c r="Q8" s="37">
        <f>'Übersicht Gruppen'!P4</f>
        <v>0</v>
      </c>
      <c r="R8" s="38">
        <f>IF(Formelhilfe!O4=0,0,'Übersicht Gruppen'!Q4)</f>
        <v>612.8599999999999</v>
      </c>
      <c r="S8" s="39">
        <f t="shared" si="1"/>
        <v>3064.2999999999997</v>
      </c>
      <c r="T8" s="38">
        <f>'Übersicht Gruppen'!S4</f>
        <v>611.39090909090908</v>
      </c>
      <c r="U8" s="39">
        <f t="shared" si="2"/>
        <v>6725.2999999999993</v>
      </c>
      <c r="V8" s="95">
        <f>(U7-U8)*-1</f>
        <v>-8.3000000000010914</v>
      </c>
    </row>
    <row r="9" spans="1:22" ht="20.25" customHeight="1" x14ac:dyDescent="0.3">
      <c r="A9" s="30">
        <v>4</v>
      </c>
      <c r="B9" s="173" t="str">
        <f>'Übersicht Gruppen'!B5</f>
        <v>Sögel</v>
      </c>
      <c r="C9" s="174"/>
      <c r="D9" s="41">
        <f>'Übersicht Gruppen'!C5</f>
        <v>615.20000000000005</v>
      </c>
      <c r="E9" s="41">
        <f>'Übersicht Gruppen'!D5</f>
        <v>615.6</v>
      </c>
      <c r="F9" s="41">
        <f>'Übersicht Gruppen'!E5</f>
        <v>614.79999999999995</v>
      </c>
      <c r="G9" s="41">
        <f>'Übersicht Gruppen'!F5</f>
        <v>608.5</v>
      </c>
      <c r="H9" s="41">
        <f>'Übersicht Gruppen'!G5</f>
        <v>614.59999999999991</v>
      </c>
      <c r="I9" s="41">
        <f>'Übersicht Gruppen'!H5</f>
        <v>606.79999999999995</v>
      </c>
      <c r="J9" s="42">
        <f>'Übersicht Gruppen'!I5</f>
        <v>612.58333333333337</v>
      </c>
      <c r="K9" s="43">
        <f t="shared" si="0"/>
        <v>3675.5</v>
      </c>
      <c r="L9" s="41">
        <f>'Übersicht Gruppen'!K5</f>
        <v>605.79999999999995</v>
      </c>
      <c r="M9" s="41">
        <f>'Übersicht Gruppen'!L5</f>
        <v>598.5</v>
      </c>
      <c r="N9" s="41">
        <f>'Übersicht Gruppen'!M5</f>
        <v>613.1</v>
      </c>
      <c r="O9" s="41">
        <f>'Übersicht Gruppen'!N5</f>
        <v>609.69999999999993</v>
      </c>
      <c r="P9" s="41">
        <f>'Übersicht Gruppen'!O5</f>
        <v>610.6</v>
      </c>
      <c r="Q9" s="41">
        <f>'Übersicht Gruppen'!P5</f>
        <v>0</v>
      </c>
      <c r="R9" s="42">
        <f>IF(Formelhilfe!O5=0,0,'Übersicht Gruppen'!Q5)</f>
        <v>607.54</v>
      </c>
      <c r="S9" s="43">
        <f t="shared" si="1"/>
        <v>3037.7</v>
      </c>
      <c r="T9" s="42">
        <f>'Übersicht Gruppen'!S5</f>
        <v>610.29090909090917</v>
      </c>
      <c r="U9" s="43">
        <f t="shared" si="2"/>
        <v>6713.2</v>
      </c>
      <c r="V9" s="88">
        <f>(U8-U9)*-1</f>
        <v>-12.099999999999454</v>
      </c>
    </row>
    <row r="10" spans="1:22" ht="20.25" customHeight="1" x14ac:dyDescent="0.3">
      <c r="A10" s="45">
        <v>5</v>
      </c>
      <c r="B10" s="171" t="str">
        <f>'Übersicht Gruppen'!B6</f>
        <v>Mannschaft 5</v>
      </c>
      <c r="C10" s="172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v>0</v>
      </c>
      <c r="K10" s="39">
        <f t="shared" si="0"/>
        <v>0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1"/>
        <v>0</v>
      </c>
      <c r="T10" s="38">
        <v>0</v>
      </c>
      <c r="U10" s="39">
        <f t="shared" si="2"/>
        <v>0</v>
      </c>
      <c r="V10" s="95">
        <v>0</v>
      </c>
    </row>
    <row r="11" spans="1:22" ht="20.25" customHeight="1" x14ac:dyDescent="0.3">
      <c r="A11" s="46">
        <v>6</v>
      </c>
      <c r="B11" s="173" t="str">
        <f>'Übersicht Gruppen'!B7</f>
        <v>Mannschaft 6</v>
      </c>
      <c r="C11" s="174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v>0</v>
      </c>
      <c r="K11" s="43">
        <f t="shared" si="0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1"/>
        <v>0</v>
      </c>
      <c r="T11" s="42">
        <v>0</v>
      </c>
      <c r="U11" s="43">
        <f t="shared" si="2"/>
        <v>0</v>
      </c>
      <c r="V11" s="88">
        <f>(U10-U11)*-1</f>
        <v>0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410.60000000000008</v>
      </c>
      <c r="E13" s="37">
        <f t="shared" ref="E13:U13" si="3">AVERAGE(E6:E11)</f>
        <v>409.36666666666673</v>
      </c>
      <c r="F13" s="37">
        <f t="shared" si="3"/>
        <v>409.01666666666671</v>
      </c>
      <c r="G13" s="37">
        <f t="shared" si="3"/>
        <v>409.05</v>
      </c>
      <c r="H13" s="37">
        <f t="shared" si="3"/>
        <v>409.56666666666661</v>
      </c>
      <c r="I13" s="37">
        <f t="shared" si="3"/>
        <v>405.84999999999997</v>
      </c>
      <c r="J13" s="38">
        <f t="shared" si="3"/>
        <v>408.9083333333333</v>
      </c>
      <c r="K13" s="39">
        <f>SUM(K6:K11)/6</f>
        <v>2453.4500000000003</v>
      </c>
      <c r="L13" s="37">
        <f t="shared" si="3"/>
        <v>409.38333333333338</v>
      </c>
      <c r="M13" s="37">
        <f t="shared" si="3"/>
        <v>404.70000000000005</v>
      </c>
      <c r="N13" s="37">
        <f t="shared" si="3"/>
        <v>410.04999999999995</v>
      </c>
      <c r="O13" s="37">
        <f t="shared" si="3"/>
        <v>409.98333333333335</v>
      </c>
      <c r="P13" s="37">
        <f t="shared" si="3"/>
        <v>409.7833333333333</v>
      </c>
      <c r="Q13" s="37">
        <f t="shared" si="3"/>
        <v>0</v>
      </c>
      <c r="R13" s="38">
        <f t="shared" si="3"/>
        <v>408.78000000000003</v>
      </c>
      <c r="S13" s="37">
        <f t="shared" si="3"/>
        <v>2043.9000000000003</v>
      </c>
      <c r="T13" s="38">
        <f t="shared" si="3"/>
        <v>408.85000000000008</v>
      </c>
      <c r="U13" s="39">
        <f t="shared" si="3"/>
        <v>4497.3500000000004</v>
      </c>
      <c r="V13" s="55"/>
    </row>
    <row r="14" spans="1:22" s="53" customFormat="1" ht="9.75" customHeight="1" x14ac:dyDescent="0.3">
      <c r="A14" s="22"/>
      <c r="B14" s="22"/>
      <c r="C14" s="55"/>
      <c r="D14" s="119"/>
      <c r="E14" s="119"/>
      <c r="F14" s="119"/>
      <c r="G14" s="119"/>
      <c r="H14" s="119"/>
      <c r="I14" s="119"/>
      <c r="J14" s="120"/>
      <c r="K14" s="121"/>
      <c r="L14" s="119"/>
      <c r="M14" s="119"/>
      <c r="N14" s="119"/>
      <c r="O14" s="119"/>
      <c r="P14" s="119"/>
      <c r="Q14" s="119"/>
      <c r="R14" s="120"/>
      <c r="S14" s="119"/>
      <c r="T14" s="120"/>
      <c r="U14" s="121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8" t="s">
        <v>1</v>
      </c>
      <c r="K15" s="168"/>
      <c r="L15" s="47"/>
      <c r="M15" s="47"/>
      <c r="N15" s="47"/>
      <c r="O15" s="47"/>
      <c r="P15" s="47"/>
      <c r="Q15" s="47"/>
      <c r="R15" s="168" t="s">
        <v>3</v>
      </c>
      <c r="S15" s="168"/>
      <c r="T15" s="168" t="s">
        <v>5</v>
      </c>
      <c r="U15" s="168"/>
      <c r="V15" s="162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58</v>
      </c>
      <c r="D16" s="55"/>
      <c r="E16" s="55"/>
      <c r="F16" s="55"/>
      <c r="G16" s="55"/>
      <c r="H16" s="55"/>
      <c r="I16" s="55"/>
      <c r="J16" s="122" t="s">
        <v>0</v>
      </c>
      <c r="K16" s="122" t="s">
        <v>6</v>
      </c>
      <c r="L16" s="55"/>
      <c r="M16" s="55"/>
      <c r="N16" s="55"/>
      <c r="O16" s="55"/>
      <c r="P16" s="55"/>
      <c r="Q16" s="55"/>
      <c r="R16" s="122" t="s">
        <v>0</v>
      </c>
      <c r="S16" s="122" t="s">
        <v>6</v>
      </c>
      <c r="T16" s="122" t="s">
        <v>0</v>
      </c>
      <c r="U16" s="122" t="s">
        <v>6</v>
      </c>
      <c r="V16" s="162"/>
    </row>
    <row r="17" spans="1:22" s="53" customFormat="1" ht="18" customHeight="1" x14ac:dyDescent="0.3">
      <c r="A17" s="52">
        <v>1</v>
      </c>
      <c r="B17" s="56" t="str">
        <f>'Übersicht Schützen'!A2</f>
        <v>van der Lugt Dirk Jan</v>
      </c>
      <c r="C17" s="96" t="str">
        <f>'Übersicht Schützen'!B2</f>
        <v>Sögel</v>
      </c>
      <c r="D17" s="57">
        <f>'Übersicht Schützen'!C2</f>
        <v>208.8</v>
      </c>
      <c r="E17" s="39">
        <f>'Übersicht Schützen'!D2</f>
        <v>208.7</v>
      </c>
      <c r="F17" s="39">
        <f>'Übersicht Schützen'!E2</f>
        <v>206.7</v>
      </c>
      <c r="G17" s="39">
        <f>'Übersicht Schützen'!F2</f>
        <v>207.2</v>
      </c>
      <c r="H17" s="39">
        <f>'Übersicht Schützen'!G2</f>
        <v>208.7</v>
      </c>
      <c r="I17" s="39">
        <f>'Übersicht Schützen'!H2</f>
        <v>207.5</v>
      </c>
      <c r="J17" s="58">
        <f>'Übersicht Schützen'!I2</f>
        <v>207.93333333333337</v>
      </c>
      <c r="K17" s="39">
        <f>SUM(D17:I17)</f>
        <v>1247.6000000000001</v>
      </c>
      <c r="L17" s="39">
        <f>'Übersicht Schützen'!L2</f>
        <v>207.7</v>
      </c>
      <c r="M17" s="39">
        <f>'Übersicht Schützen'!M2</f>
        <v>207</v>
      </c>
      <c r="N17" s="39">
        <f>'Übersicht Schützen'!N2</f>
        <v>209.1</v>
      </c>
      <c r="O17" s="39">
        <f>'Übersicht Schützen'!O2</f>
        <v>209.2</v>
      </c>
      <c r="P17" s="39">
        <f>'Übersicht Schützen'!P2</f>
        <v>209</v>
      </c>
      <c r="Q17" s="39">
        <f>'Übersicht Schützen'!Q2</f>
        <v>0</v>
      </c>
      <c r="R17" s="58">
        <f>IF(Formelhilfe!O9=0,0,'Übersicht Schützen'!R2)</f>
        <v>208.4</v>
      </c>
      <c r="S17" s="39">
        <f>SUM(L17:Q17)</f>
        <v>1042</v>
      </c>
      <c r="T17" s="58">
        <f>'Übersicht Schützen'!U2</f>
        <v>208.14545454545453</v>
      </c>
      <c r="U17" s="39">
        <f>SUM(K17+S17)</f>
        <v>2289.6000000000004</v>
      </c>
      <c r="V17" s="163"/>
    </row>
    <row r="18" spans="1:22" s="53" customFormat="1" ht="18" customHeight="1" x14ac:dyDescent="0.3">
      <c r="A18" s="30">
        <v>2</v>
      </c>
      <c r="B18" s="59" t="str">
        <f>'Übersicht Schützen'!A3</f>
        <v>Mattke Werner</v>
      </c>
      <c r="C18" s="97" t="str">
        <f>'Übersicht Schützen'!B3</f>
        <v>Börgermoor</v>
      </c>
      <c r="D18" s="60">
        <f>'Übersicht Schützen'!C3</f>
        <v>208.6</v>
      </c>
      <c r="E18" s="43">
        <f>'Übersicht Schützen'!D3</f>
        <v>208.3</v>
      </c>
      <c r="F18" s="43">
        <f>'Übersicht Schützen'!E3</f>
        <v>206.6</v>
      </c>
      <c r="G18" s="43">
        <f>'Übersicht Schützen'!F3</f>
        <v>208.4</v>
      </c>
      <c r="H18" s="43">
        <f>'Übersicht Schützen'!G3</f>
        <v>207.4</v>
      </c>
      <c r="I18" s="43">
        <f>'Übersicht Schützen'!H3</f>
        <v>206</v>
      </c>
      <c r="J18" s="61">
        <f>'Übersicht Schützen'!I3</f>
        <v>207.54999999999998</v>
      </c>
      <c r="K18" s="43">
        <f>SUM(D18:I18)</f>
        <v>1245.3</v>
      </c>
      <c r="L18" s="43">
        <f>'Übersicht Schützen'!L3</f>
        <v>209.4</v>
      </c>
      <c r="M18" s="43">
        <f>'Übersicht Schützen'!M3</f>
        <v>204.4</v>
      </c>
      <c r="N18" s="43">
        <f>'Übersicht Schützen'!N3</f>
        <v>207.6</v>
      </c>
      <c r="O18" s="43">
        <f>'Übersicht Schützen'!O3</f>
        <v>209.2</v>
      </c>
      <c r="P18" s="43">
        <f>'Übersicht Schützen'!P3</f>
        <v>208.7</v>
      </c>
      <c r="Q18" s="43">
        <f>'Übersicht Schützen'!Q3</f>
        <v>0</v>
      </c>
      <c r="R18" s="61">
        <v>207.13</v>
      </c>
      <c r="S18" s="43">
        <f t="shared" ref="S18:S52" si="4">SUM(L18:Q18)</f>
        <v>1039.3</v>
      </c>
      <c r="T18" s="61">
        <f>'Übersicht Schützen'!U3</f>
        <v>207.69090909090909</v>
      </c>
      <c r="U18" s="43">
        <f t="shared" ref="U18:U52" si="5">SUM(K18+S18)</f>
        <v>2284.6</v>
      </c>
      <c r="V18" s="43">
        <f>(U17-U18)*-1</f>
        <v>-5.0000000000004547</v>
      </c>
    </row>
    <row r="19" spans="1:22" s="53" customFormat="1" ht="18" customHeight="1" x14ac:dyDescent="0.3">
      <c r="A19" s="52">
        <v>3</v>
      </c>
      <c r="B19" s="56" t="str">
        <f>'Übersicht Schützen'!A4</f>
        <v>Teepker Karl</v>
      </c>
      <c r="C19" s="96" t="str">
        <f>'Übersicht Schützen'!B4</f>
        <v>Börgermoor</v>
      </c>
      <c r="D19" s="57">
        <f>'Übersicht Schützen'!C4</f>
        <v>206.7</v>
      </c>
      <c r="E19" s="39">
        <f>'Übersicht Schützen'!D4</f>
        <v>207.3</v>
      </c>
      <c r="F19" s="39">
        <f>'Übersicht Schützen'!E4</f>
        <v>207.9</v>
      </c>
      <c r="G19" s="39">
        <f>'Übersicht Schützen'!F4</f>
        <v>204.1</v>
      </c>
      <c r="H19" s="39">
        <f>'Übersicht Schützen'!G4</f>
        <v>205.9</v>
      </c>
      <c r="I19" s="39">
        <f>'Übersicht Schützen'!H4</f>
        <v>208.5</v>
      </c>
      <c r="J19" s="58">
        <f>'Übersicht Schützen'!I4</f>
        <v>206.73333333333335</v>
      </c>
      <c r="K19" s="39">
        <f t="shared" ref="K19:K52" si="6">SUM(D19:I19)</f>
        <v>1240.4000000000001</v>
      </c>
      <c r="L19" s="39">
        <f>'Übersicht Schützen'!L4</f>
        <v>208.2</v>
      </c>
      <c r="M19" s="39">
        <f>'Übersicht Schützen'!M4</f>
        <v>208.9</v>
      </c>
      <c r="N19" s="39">
        <f>'Übersicht Schützen'!N4</f>
        <v>207.9</v>
      </c>
      <c r="O19" s="39">
        <f>'Übersicht Schützen'!O4</f>
        <v>208.6</v>
      </c>
      <c r="P19" s="39">
        <f>'Übersicht Schützen'!P4</f>
        <v>209.1</v>
      </c>
      <c r="Q19" s="39">
        <f>'Übersicht Schützen'!Q4</f>
        <v>0</v>
      </c>
      <c r="R19" s="58">
        <f>IF(Formelhilfe!O11=0,0,'Übersicht Schützen'!R4)</f>
        <v>208.54000000000002</v>
      </c>
      <c r="S19" s="39">
        <f t="shared" si="4"/>
        <v>1042.7</v>
      </c>
      <c r="T19" s="58">
        <f>'Übersicht Schützen'!U4</f>
        <v>207.55454545454549</v>
      </c>
      <c r="U19" s="39">
        <f t="shared" si="5"/>
        <v>2283.1000000000004</v>
      </c>
      <c r="V19" s="39">
        <f t="shared" ref="V19:V46" si="7">(U18-U19)*-1</f>
        <v>-1.4999999999995453</v>
      </c>
    </row>
    <row r="20" spans="1:22" s="53" customFormat="1" ht="18" customHeight="1" x14ac:dyDescent="0.3">
      <c r="A20" s="54">
        <v>4</v>
      </c>
      <c r="B20" s="59" t="str">
        <f>'Übersicht Schützen'!A5</f>
        <v>Baalmann Werner</v>
      </c>
      <c r="C20" s="97" t="str">
        <f>'Übersicht Schützen'!B5</f>
        <v>Eisten</v>
      </c>
      <c r="D20" s="60">
        <f>'Übersicht Schützen'!C5</f>
        <v>208.9</v>
      </c>
      <c r="E20" s="43">
        <f>'Übersicht Schützen'!D5</f>
        <v>206.5</v>
      </c>
      <c r="F20" s="43">
        <f>'Übersicht Schützen'!E5</f>
        <v>209.2</v>
      </c>
      <c r="G20" s="43">
        <f>'Übersicht Schützen'!F5</f>
        <v>207.3</v>
      </c>
      <c r="H20" s="43">
        <f>'Übersicht Schützen'!G5</f>
        <v>206.4</v>
      </c>
      <c r="I20" s="43">
        <f>'Übersicht Schützen'!H5</f>
        <v>204.8</v>
      </c>
      <c r="J20" s="61">
        <f>'Übersicht Schützen'!I5</f>
        <v>207.18333333333331</v>
      </c>
      <c r="K20" s="43">
        <f t="shared" si="6"/>
        <v>1243.0999999999999</v>
      </c>
      <c r="L20" s="43">
        <f>'Übersicht Schützen'!L5</f>
        <v>206.2</v>
      </c>
      <c r="M20" s="43">
        <f>'Übersicht Schützen'!M5</f>
        <v>203</v>
      </c>
      <c r="N20" s="43">
        <f>'Übersicht Schützen'!N5</f>
        <v>205.8</v>
      </c>
      <c r="O20" s="43">
        <f>'Übersicht Schützen'!O5</f>
        <v>209.3</v>
      </c>
      <c r="P20" s="43">
        <f>'Übersicht Schützen'!P5</f>
        <v>207.9</v>
      </c>
      <c r="Q20" s="43">
        <f>'Übersicht Schützen'!Q5</f>
        <v>0</v>
      </c>
      <c r="R20" s="61">
        <f>IF(Formelhilfe!O12=0,0,'Übersicht Schützen'!R5)</f>
        <v>206.44</v>
      </c>
      <c r="S20" s="43">
        <f t="shared" si="4"/>
        <v>1032.2</v>
      </c>
      <c r="T20" s="61">
        <f>'Übersicht Schützen'!U5</f>
        <v>206.84545454545457</v>
      </c>
      <c r="U20" s="43">
        <f t="shared" si="5"/>
        <v>2275.3000000000002</v>
      </c>
      <c r="V20" s="43">
        <f t="shared" si="7"/>
        <v>-7.8000000000001819</v>
      </c>
    </row>
    <row r="21" spans="1:22" s="53" customFormat="1" ht="18" customHeight="1" x14ac:dyDescent="0.3">
      <c r="A21" s="44">
        <v>5</v>
      </c>
      <c r="B21" s="56" t="str">
        <f>'Übersicht Schützen'!A6</f>
        <v>Robbers Werner</v>
      </c>
      <c r="C21" s="96" t="str">
        <f>'Übersicht Schützen'!B6</f>
        <v>Sögel</v>
      </c>
      <c r="D21" s="57">
        <f>'Übersicht Schützen'!C6</f>
        <v>206.2</v>
      </c>
      <c r="E21" s="39">
        <f>'Übersicht Schützen'!D6</f>
        <v>205.8</v>
      </c>
      <c r="F21" s="39">
        <f>'Übersicht Schützen'!E6</f>
        <v>207.1</v>
      </c>
      <c r="G21" s="39">
        <f>'Übersicht Schützen'!F6</f>
        <v>203</v>
      </c>
      <c r="H21" s="39">
        <f>'Übersicht Schützen'!G6</f>
        <v>206.2</v>
      </c>
      <c r="I21" s="39">
        <f>'Übersicht Schützen'!H6</f>
        <v>203.7</v>
      </c>
      <c r="J21" s="58">
        <f>'Übersicht Schützen'!I6</f>
        <v>205.33333333333334</v>
      </c>
      <c r="K21" s="39">
        <f t="shared" si="6"/>
        <v>1232</v>
      </c>
      <c r="L21" s="39">
        <f>'Übersicht Schützen'!L6</f>
        <v>205.1</v>
      </c>
      <c r="M21" s="39">
        <f>'Übersicht Schützen'!M6</f>
        <v>205.8</v>
      </c>
      <c r="N21" s="39">
        <f>'Übersicht Schützen'!N6</f>
        <v>205.6</v>
      </c>
      <c r="O21" s="39">
        <f>'Übersicht Schützen'!O6</f>
        <v>205.6</v>
      </c>
      <c r="P21" s="39">
        <f>'Übersicht Schützen'!P6</f>
        <v>207.2</v>
      </c>
      <c r="Q21" s="39">
        <f>'Übersicht Schützen'!Q6</f>
        <v>0</v>
      </c>
      <c r="R21" s="58">
        <v>205.5</v>
      </c>
      <c r="S21" s="39">
        <f t="shared" si="4"/>
        <v>1029.3</v>
      </c>
      <c r="T21" s="58">
        <f>'Übersicht Schützen'!U6</f>
        <v>205.57272727272724</v>
      </c>
      <c r="U21" s="39">
        <f t="shared" si="5"/>
        <v>2261.3000000000002</v>
      </c>
      <c r="V21" s="39">
        <f t="shared" si="7"/>
        <v>-14</v>
      </c>
    </row>
    <row r="22" spans="1:22" s="53" customFormat="1" ht="18" customHeight="1" x14ac:dyDescent="0.3">
      <c r="A22" s="30">
        <v>6</v>
      </c>
      <c r="B22" s="59" t="str">
        <f>'Übersicht Schützen'!A7</f>
        <v>Broermann Carl</v>
      </c>
      <c r="C22" s="97" t="str">
        <f>'Übersicht Schützen'!B7</f>
        <v>Werlte</v>
      </c>
      <c r="D22" s="60">
        <f>'Übersicht Schützen'!C7</f>
        <v>201.8</v>
      </c>
      <c r="E22" s="43">
        <f>'Übersicht Schützen'!D7</f>
        <v>203.2</v>
      </c>
      <c r="F22" s="43">
        <f>'Übersicht Schützen'!E7</f>
        <v>205.9</v>
      </c>
      <c r="G22" s="43">
        <f>'Übersicht Schützen'!F7</f>
        <v>207.9</v>
      </c>
      <c r="H22" s="43">
        <f>'Übersicht Schützen'!G7</f>
        <v>205.8</v>
      </c>
      <c r="I22" s="43">
        <f>'Übersicht Schützen'!H7</f>
        <v>202.3</v>
      </c>
      <c r="J22" s="61">
        <f>'Übersicht Schützen'!I7</f>
        <v>204.48333333333332</v>
      </c>
      <c r="K22" s="43">
        <f t="shared" si="6"/>
        <v>1226.8999999999999</v>
      </c>
      <c r="L22" s="43">
        <f>'Übersicht Schützen'!L7</f>
        <v>207.1</v>
      </c>
      <c r="M22" s="43">
        <f>'Übersicht Schützen'!M7</f>
        <v>205.4</v>
      </c>
      <c r="N22" s="43">
        <f>'Übersicht Schützen'!N7</f>
        <v>205.8</v>
      </c>
      <c r="O22" s="43">
        <f>'Übersicht Schützen'!O7</f>
        <v>205.1</v>
      </c>
      <c r="P22" s="43">
        <f>'Übersicht Schützen'!P7</f>
        <v>204</v>
      </c>
      <c r="Q22" s="43">
        <f>'Übersicht Schützen'!Q7</f>
        <v>0</v>
      </c>
      <c r="R22" s="61">
        <v>206.1</v>
      </c>
      <c r="S22" s="43">
        <f t="shared" si="4"/>
        <v>1027.4000000000001</v>
      </c>
      <c r="T22" s="61">
        <f>'Übersicht Schützen'!U7</f>
        <v>204.93636363636361</v>
      </c>
      <c r="U22" s="43">
        <f t="shared" si="5"/>
        <v>2254.3000000000002</v>
      </c>
      <c r="V22" s="43">
        <f t="shared" si="7"/>
        <v>-7</v>
      </c>
    </row>
    <row r="23" spans="1:22" s="53" customFormat="1" ht="18" customHeight="1" x14ac:dyDescent="0.3">
      <c r="A23" s="52">
        <v>7</v>
      </c>
      <c r="B23" s="56" t="str">
        <f>'Übersicht Schützen'!A8</f>
        <v>Büter Wilhelm</v>
      </c>
      <c r="C23" s="96" t="str">
        <f>'Übersicht Schützen'!B8</f>
        <v>Eisten</v>
      </c>
      <c r="D23" s="57">
        <f>'Übersicht Schützen'!C8</f>
        <v>203.2</v>
      </c>
      <c r="E23" s="39">
        <f>'Übersicht Schützen'!D8</f>
        <v>202.7</v>
      </c>
      <c r="F23" s="39">
        <f>'Übersicht Schützen'!E8</f>
        <v>202</v>
      </c>
      <c r="G23" s="39">
        <f>'Übersicht Schützen'!F8</f>
        <v>205.2</v>
      </c>
      <c r="H23" s="39">
        <f>'Übersicht Schützen'!G8</f>
        <v>206.9</v>
      </c>
      <c r="I23" s="39">
        <f>'Übersicht Schützen'!H8</f>
        <v>204</v>
      </c>
      <c r="J23" s="58">
        <f>'Übersicht Schützen'!I8</f>
        <v>204</v>
      </c>
      <c r="K23" s="39">
        <f t="shared" si="6"/>
        <v>1224</v>
      </c>
      <c r="L23" s="39">
        <f>'Übersicht Schützen'!L8</f>
        <v>204.5</v>
      </c>
      <c r="M23" s="39">
        <f>'Übersicht Schützen'!M8</f>
        <v>204.1</v>
      </c>
      <c r="N23" s="39">
        <f>'Übersicht Schützen'!N8</f>
        <v>200.9</v>
      </c>
      <c r="O23" s="39">
        <f>'Übersicht Schützen'!O8</f>
        <v>204.3</v>
      </c>
      <c r="P23" s="39">
        <f>'Übersicht Schützen'!P8</f>
        <v>201.5</v>
      </c>
      <c r="Q23" s="39">
        <f>'Übersicht Schützen'!Q8</f>
        <v>0</v>
      </c>
      <c r="R23" s="58">
        <f>IF(Formelhilfe!O15=0,0,'Übersicht Schützen'!R8)</f>
        <v>203.06</v>
      </c>
      <c r="S23" s="39">
        <f t="shared" si="4"/>
        <v>1015.3</v>
      </c>
      <c r="T23" s="58">
        <f>'Übersicht Schützen'!U8</f>
        <v>203.57272727272729</v>
      </c>
      <c r="U23" s="39">
        <f t="shared" si="5"/>
        <v>2239.3000000000002</v>
      </c>
      <c r="V23" s="39">
        <f t="shared" si="7"/>
        <v>-15</v>
      </c>
    </row>
    <row r="24" spans="1:22" s="53" customFormat="1" ht="18" customHeight="1" x14ac:dyDescent="0.3">
      <c r="A24" s="30">
        <v>8</v>
      </c>
      <c r="B24" s="59" t="str">
        <f>'Übersicht Schützen'!A9</f>
        <v>Arlinghaus Paul</v>
      </c>
      <c r="C24" s="97" t="str">
        <f>'Übersicht Schützen'!B9</f>
        <v>Börgermoor</v>
      </c>
      <c r="D24" s="60">
        <f>'Übersicht Schützen'!C9</f>
        <v>205.7</v>
      </c>
      <c r="E24" s="43">
        <f>'Übersicht Schützen'!D9</f>
        <v>197.8</v>
      </c>
      <c r="F24" s="43">
        <f>'Übersicht Schützen'!E9</f>
        <v>204.4</v>
      </c>
      <c r="G24" s="43">
        <f>'Übersicht Schützen'!F9</f>
        <v>201.9</v>
      </c>
      <c r="H24" s="43">
        <f>'Übersicht Schützen'!G9</f>
        <v>203</v>
      </c>
      <c r="I24" s="43">
        <f>'Übersicht Schützen'!H9</f>
        <v>198.1</v>
      </c>
      <c r="J24" s="61">
        <f>'Übersicht Schützen'!I9</f>
        <v>201.81666666666663</v>
      </c>
      <c r="K24" s="43">
        <f t="shared" si="6"/>
        <v>1210.8999999999999</v>
      </c>
      <c r="L24" s="43">
        <f>'Übersicht Schützen'!L9</f>
        <v>203</v>
      </c>
      <c r="M24" s="43">
        <f>'Übersicht Schützen'!M9</f>
        <v>202.4</v>
      </c>
      <c r="N24" s="43">
        <f>'Übersicht Schützen'!N9</f>
        <v>203.3</v>
      </c>
      <c r="O24" s="43">
        <f>'Übersicht Schützen'!O9</f>
        <v>205.5</v>
      </c>
      <c r="P24" s="43">
        <f>'Übersicht Schützen'!P9</f>
        <v>203.7</v>
      </c>
      <c r="Q24" s="43">
        <f>'Übersicht Schützen'!Q9</f>
        <v>0</v>
      </c>
      <c r="R24" s="61">
        <f>IF(Formelhilfe!O16=0,0,'Übersicht Schützen'!R9)</f>
        <v>203.58</v>
      </c>
      <c r="S24" s="43">
        <f t="shared" si="4"/>
        <v>1017.9000000000001</v>
      </c>
      <c r="T24" s="61">
        <f>'Übersicht Schützen'!U9</f>
        <v>202.6181818181818</v>
      </c>
      <c r="U24" s="43">
        <f t="shared" si="5"/>
        <v>2228.8000000000002</v>
      </c>
      <c r="V24" s="43">
        <f t="shared" si="7"/>
        <v>-10.5</v>
      </c>
    </row>
    <row r="25" spans="1:22" s="53" customFormat="1" ht="18" customHeight="1" x14ac:dyDescent="0.3">
      <c r="A25" s="44">
        <v>9</v>
      </c>
      <c r="B25" s="56" t="str">
        <f>'Übersicht Schützen'!A10</f>
        <v>Schute Helmut</v>
      </c>
      <c r="C25" s="96" t="str">
        <f>'Übersicht Schützen'!B10</f>
        <v>Eisten</v>
      </c>
      <c r="D25" s="57">
        <f>'Übersicht Schützen'!C10</f>
        <v>203.3</v>
      </c>
      <c r="E25" s="39">
        <f>'Übersicht Schützen'!D10</f>
        <v>198.4</v>
      </c>
      <c r="F25" s="39">
        <f>'Übersicht Schützen'!E10</f>
        <v>197.3</v>
      </c>
      <c r="G25" s="39">
        <f>'Übersicht Schützen'!F10</f>
        <v>203.1</v>
      </c>
      <c r="H25" s="39">
        <f>'Übersicht Schützen'!G10</f>
        <v>200</v>
      </c>
      <c r="I25" s="39">
        <f>'Übersicht Schützen'!H10</f>
        <v>204.5</v>
      </c>
      <c r="J25" s="58">
        <f>'Übersicht Schützen'!I10</f>
        <v>201.1</v>
      </c>
      <c r="K25" s="39">
        <f t="shared" si="6"/>
        <v>1206.5999999999999</v>
      </c>
      <c r="L25" s="39">
        <f>'Übersicht Schützen'!L10</f>
        <v>203</v>
      </c>
      <c r="M25" s="39">
        <f>'Übersicht Schützen'!M10</f>
        <v>203.5</v>
      </c>
      <c r="N25" s="39">
        <f>'Übersicht Schützen'!N10</f>
        <v>204.8</v>
      </c>
      <c r="O25" s="39">
        <f>'Übersicht Schützen'!O10</f>
        <v>202.8</v>
      </c>
      <c r="P25" s="39">
        <f>'Übersicht Schützen'!P10</f>
        <v>198.3</v>
      </c>
      <c r="Q25" s="39">
        <f>'Übersicht Schützen'!Q10</f>
        <v>0</v>
      </c>
      <c r="R25" s="58">
        <v>203.76</v>
      </c>
      <c r="S25" s="39">
        <f t="shared" si="4"/>
        <v>1012.3999999999999</v>
      </c>
      <c r="T25" s="58">
        <f>'Übersicht Schützen'!U10</f>
        <v>201.72727272727272</v>
      </c>
      <c r="U25" s="39">
        <f t="shared" si="5"/>
        <v>2219</v>
      </c>
      <c r="V25" s="39">
        <f t="shared" si="7"/>
        <v>-9.8000000000001819</v>
      </c>
    </row>
    <row r="26" spans="1:22" s="53" customFormat="1" ht="18" customHeight="1" x14ac:dyDescent="0.3">
      <c r="A26" s="54">
        <v>10</v>
      </c>
      <c r="B26" s="59" t="str">
        <f>'Übersicht Schützen'!A11</f>
        <v>Abeln Bernhard</v>
      </c>
      <c r="C26" s="97" t="str">
        <f>'Übersicht Schützen'!B11</f>
        <v>Werlte</v>
      </c>
      <c r="D26" s="60">
        <f>'Übersicht Schützen'!C11</f>
        <v>176.1</v>
      </c>
      <c r="E26" s="43">
        <f>'Übersicht Schützen'!D11</f>
        <v>201.1</v>
      </c>
      <c r="F26" s="43">
        <f>'Übersicht Schützen'!E11</f>
        <v>200.3</v>
      </c>
      <c r="G26" s="43">
        <f>'Übersicht Schützen'!F11</f>
        <v>202.3</v>
      </c>
      <c r="H26" s="43">
        <f>'Übersicht Schützen'!G11</f>
        <v>202.9</v>
      </c>
      <c r="I26" s="43">
        <f>'Übersicht Schützen'!H11</f>
        <v>193.2</v>
      </c>
      <c r="J26" s="61">
        <f>'Übersicht Schützen'!I11</f>
        <v>195.98333333333332</v>
      </c>
      <c r="K26" s="43">
        <f t="shared" si="6"/>
        <v>1175.8999999999999</v>
      </c>
      <c r="L26" s="43">
        <f>'Übersicht Schützen'!L11</f>
        <v>206.2</v>
      </c>
      <c r="M26" s="43">
        <f>'Übersicht Schützen'!M11</f>
        <v>205.8</v>
      </c>
      <c r="N26" s="43">
        <f>'Übersicht Schützen'!N11</f>
        <v>206.7</v>
      </c>
      <c r="O26" s="43">
        <f>'Übersicht Schützen'!O11</f>
        <v>202.3</v>
      </c>
      <c r="P26" s="43">
        <f>'Übersicht Schützen'!P11</f>
        <v>208</v>
      </c>
      <c r="Q26" s="43">
        <f>'Übersicht Schützen'!Q11</f>
        <v>0</v>
      </c>
      <c r="R26" s="61">
        <f>IF(Formelhilfe!O18=0,0,'Übersicht Schützen'!R11)</f>
        <v>205.8</v>
      </c>
      <c r="S26" s="43">
        <f t="shared" si="4"/>
        <v>1029</v>
      </c>
      <c r="T26" s="61">
        <f>'Übersicht Schützen'!U11</f>
        <v>200.44545454545451</v>
      </c>
      <c r="U26" s="43">
        <f t="shared" si="5"/>
        <v>2204.8999999999996</v>
      </c>
      <c r="V26" s="43">
        <f t="shared" si="7"/>
        <v>-14.100000000000364</v>
      </c>
    </row>
    <row r="27" spans="1:22" s="53" customFormat="1" ht="18" customHeight="1" x14ac:dyDescent="0.3">
      <c r="A27" s="52">
        <v>11</v>
      </c>
      <c r="B27" s="56" t="str">
        <f>'Übersicht Schützen'!A12</f>
        <v>Barnowski Paul</v>
      </c>
      <c r="C27" s="96" t="str">
        <f>'Übersicht Schützen'!B12</f>
        <v>Sögel</v>
      </c>
      <c r="D27" s="57">
        <f>'Übersicht Schützen'!C12</f>
        <v>200.2</v>
      </c>
      <c r="E27" s="39">
        <f>'Übersicht Schützen'!D12</f>
        <v>201.1</v>
      </c>
      <c r="F27" s="39">
        <f>'Übersicht Schützen'!E12</f>
        <v>201</v>
      </c>
      <c r="G27" s="39">
        <f>'Übersicht Schützen'!F12</f>
        <v>198.3</v>
      </c>
      <c r="H27" s="39">
        <f>'Übersicht Schützen'!G12</f>
        <v>199.7</v>
      </c>
      <c r="I27" s="39">
        <f>'Übersicht Schützen'!H12</f>
        <v>195.6</v>
      </c>
      <c r="J27" s="58">
        <f>'Übersicht Schützen'!I12</f>
        <v>199.31666666666663</v>
      </c>
      <c r="K27" s="39">
        <f t="shared" si="6"/>
        <v>1195.8999999999999</v>
      </c>
      <c r="L27" s="39">
        <f>'Übersicht Schützen'!L12</f>
        <v>193</v>
      </c>
      <c r="M27" s="39">
        <f>'Übersicht Schützen'!M12</f>
        <v>185.7</v>
      </c>
      <c r="N27" s="39">
        <f>'Übersicht Schützen'!N12</f>
        <v>198.4</v>
      </c>
      <c r="O27" s="39">
        <f>'Übersicht Schützen'!O12</f>
        <v>194.9</v>
      </c>
      <c r="P27" s="39">
        <f>'Übersicht Schützen'!P12</f>
        <v>194.4</v>
      </c>
      <c r="Q27" s="39">
        <f>'Übersicht Schützen'!Q12</f>
        <v>0</v>
      </c>
      <c r="R27" s="58">
        <v>206.23</v>
      </c>
      <c r="S27" s="39">
        <f t="shared" si="4"/>
        <v>966.4</v>
      </c>
      <c r="T27" s="58">
        <f>'Übersicht Schützen'!U12</f>
        <v>196.57272727272729</v>
      </c>
      <c r="U27" s="39">
        <f t="shared" si="5"/>
        <v>2162.2999999999997</v>
      </c>
      <c r="V27" s="39">
        <f t="shared" si="7"/>
        <v>-42.599999999999909</v>
      </c>
    </row>
    <row r="28" spans="1:22" s="53" customFormat="1" ht="18" customHeight="1" x14ac:dyDescent="0.3">
      <c r="A28" s="30">
        <v>12</v>
      </c>
      <c r="B28" s="59" t="str">
        <f>'Übersicht Schützen'!A13</f>
        <v>Niermann Hans</v>
      </c>
      <c r="C28" s="97" t="str">
        <f>'Übersicht Schützen'!B13</f>
        <v>Werlte</v>
      </c>
      <c r="D28" s="60">
        <f>'Übersicht Schützen'!C13</f>
        <v>206.3</v>
      </c>
      <c r="E28" s="43">
        <f>'Übersicht Schützen'!D13</f>
        <v>206.1</v>
      </c>
      <c r="F28" s="43">
        <f>'Übersicht Schützen'!E13</f>
        <v>202.7</v>
      </c>
      <c r="G28" s="43">
        <f>'Übersicht Schützen'!F13</f>
        <v>200.9</v>
      </c>
      <c r="H28" s="43">
        <f>'Übersicht Schützen'!G13</f>
        <v>204.5</v>
      </c>
      <c r="I28" s="43">
        <f>'Übersicht Schützen'!H13</f>
        <v>204.2</v>
      </c>
      <c r="J28" s="61">
        <f>'Übersicht Schützen'!I13</f>
        <v>204.11666666666665</v>
      </c>
      <c r="K28" s="43">
        <f t="shared" si="6"/>
        <v>1224.6999999999998</v>
      </c>
      <c r="L28" s="43">
        <f>'Übersicht Schützen'!L13</f>
        <v>200.7</v>
      </c>
      <c r="M28" s="43">
        <f>'Übersicht Schützen'!M13</f>
        <v>0</v>
      </c>
      <c r="N28" s="43">
        <f>'Übersicht Schützen'!N13</f>
        <v>203.9</v>
      </c>
      <c r="O28" s="43">
        <f>'Übersicht Schützen'!O13</f>
        <v>203.1</v>
      </c>
      <c r="P28" s="43">
        <f>'Übersicht Schützen'!P13</f>
        <v>205.6</v>
      </c>
      <c r="Q28" s="43">
        <f>'Übersicht Schützen'!Q13</f>
        <v>0</v>
      </c>
      <c r="R28" s="61">
        <v>192.36</v>
      </c>
      <c r="S28" s="43">
        <f t="shared" si="4"/>
        <v>813.30000000000007</v>
      </c>
      <c r="T28" s="61">
        <f>'Übersicht Schützen'!U13</f>
        <v>203.79999999999998</v>
      </c>
      <c r="U28" s="43">
        <f t="shared" si="5"/>
        <v>2038</v>
      </c>
      <c r="V28" s="43">
        <f t="shared" si="7"/>
        <v>-124.29999999999973</v>
      </c>
    </row>
    <row r="29" spans="1:22" s="53" customFormat="1" ht="18" customHeight="1" x14ac:dyDescent="0.3">
      <c r="A29" s="52">
        <v>13</v>
      </c>
      <c r="B29" s="56" t="str">
        <f>'Übersicht Schützen'!A14</f>
        <v>Hörmeyer Georg</v>
      </c>
      <c r="C29" s="96" t="str">
        <f>'Übersicht Schützen'!B14</f>
        <v>Börgermoor</v>
      </c>
      <c r="D29" s="57">
        <f>'Übersicht Schützen'!C14</f>
        <v>203.7</v>
      </c>
      <c r="E29" s="39">
        <f>'Übersicht Schützen'!D14</f>
        <v>205.1</v>
      </c>
      <c r="F29" s="39">
        <f>'Übersicht Schützen'!E14</f>
        <v>200.8</v>
      </c>
      <c r="G29" s="39">
        <f>'Übersicht Schützen'!F14</f>
        <v>205.8</v>
      </c>
      <c r="H29" s="39">
        <f>'Übersicht Schützen'!G14</f>
        <v>199.1</v>
      </c>
      <c r="I29" s="39">
        <f>'Übersicht Schützen'!H14</f>
        <v>200.8</v>
      </c>
      <c r="J29" s="58">
        <f>'Übersicht Schützen'!I14</f>
        <v>202.54999999999998</v>
      </c>
      <c r="K29" s="39">
        <f t="shared" si="6"/>
        <v>1215.3</v>
      </c>
      <c r="L29" s="39">
        <f>'Übersicht Schützen'!L14</f>
        <v>0</v>
      </c>
      <c r="M29" s="39">
        <f>'Übersicht Schützen'!M14</f>
        <v>201.2</v>
      </c>
      <c r="N29" s="39">
        <f>'Übersicht Schützen'!N14</f>
        <v>203.6</v>
      </c>
      <c r="O29" s="39">
        <f>'Übersicht Schützen'!O14</f>
        <v>200.3</v>
      </c>
      <c r="P29" s="39">
        <f>'Übersicht Schützen'!P14</f>
        <v>205</v>
      </c>
      <c r="Q29" s="39">
        <f>'Übersicht Schützen'!Q14</f>
        <v>0</v>
      </c>
      <c r="R29" s="58">
        <f>IF(Formelhilfe!O21=0,0,'Übersicht Schützen'!R14)</f>
        <v>202.52499999999998</v>
      </c>
      <c r="S29" s="39">
        <f t="shared" si="4"/>
        <v>810.09999999999991</v>
      </c>
      <c r="T29" s="58">
        <f>'Übersicht Schützen'!U14</f>
        <v>202.54</v>
      </c>
      <c r="U29" s="39">
        <f t="shared" si="5"/>
        <v>2025.3999999999999</v>
      </c>
      <c r="V29" s="39">
        <f t="shared" si="7"/>
        <v>-12.600000000000136</v>
      </c>
    </row>
    <row r="30" spans="1:22" s="53" customFormat="1" ht="18" customHeight="1" x14ac:dyDescent="0.3">
      <c r="A30" s="54">
        <v>14</v>
      </c>
      <c r="B30" s="59" t="str">
        <f>'Übersicht Schützen'!A15</f>
        <v>Staggenborg Hans</v>
      </c>
      <c r="C30" s="97" t="str">
        <f>'Übersicht Schützen'!B15</f>
        <v>Werlte</v>
      </c>
      <c r="D30" s="60">
        <f>'Übersicht Schützen'!C15</f>
        <v>203.9</v>
      </c>
      <c r="E30" s="43">
        <f>'Übersicht Schützen'!D15</f>
        <v>203</v>
      </c>
      <c r="F30" s="43">
        <f>'Übersicht Schützen'!E15</f>
        <v>200</v>
      </c>
      <c r="G30" s="43">
        <f>'Übersicht Schützen'!F15</f>
        <v>203.1</v>
      </c>
      <c r="H30" s="43">
        <f>'Übersicht Schützen'!G15</f>
        <v>200.3</v>
      </c>
      <c r="I30" s="43" t="str">
        <f>'Übersicht Schützen'!H15</f>
        <v>20,1,6</v>
      </c>
      <c r="J30" s="61">
        <f>'Übersicht Schützen'!I15</f>
        <v>168.38333333333333</v>
      </c>
      <c r="K30" s="43">
        <f t="shared" si="6"/>
        <v>1010.3</v>
      </c>
      <c r="L30" s="43">
        <f>'Übersicht Schützen'!L15</f>
        <v>203.3</v>
      </c>
      <c r="M30" s="43">
        <f>'Übersicht Schützen'!M15</f>
        <v>198.4</v>
      </c>
      <c r="N30" s="43">
        <f>'Übersicht Schützen'!N15</f>
        <v>204.1</v>
      </c>
      <c r="O30" s="43">
        <f>'Übersicht Schützen'!O15</f>
        <v>199.2</v>
      </c>
      <c r="P30" s="43">
        <f>'Übersicht Schützen'!P15</f>
        <v>197.9</v>
      </c>
      <c r="Q30" s="43">
        <f>'Übersicht Schützen'!Q15</f>
        <v>0</v>
      </c>
      <c r="R30" s="61">
        <f>IF(Formelhilfe!O22=0,0,'Übersicht Schützen'!R15)</f>
        <v>200.57999999999998</v>
      </c>
      <c r="S30" s="43">
        <f t="shared" si="4"/>
        <v>1002.9</v>
      </c>
      <c r="T30" s="61">
        <f>'Übersicht Schützen'!U15</f>
        <v>183.01818181818183</v>
      </c>
      <c r="U30" s="43">
        <f t="shared" si="5"/>
        <v>2013.1999999999998</v>
      </c>
      <c r="V30" s="43">
        <f t="shared" si="7"/>
        <v>-12.200000000000045</v>
      </c>
    </row>
    <row r="31" spans="1:22" s="53" customFormat="1" ht="18" customHeight="1" x14ac:dyDescent="0.3">
      <c r="A31" s="44">
        <v>15</v>
      </c>
      <c r="B31" s="56" t="str">
        <f>'Übersicht Schützen'!A16</f>
        <v>Rolfes Bernhard</v>
      </c>
      <c r="C31" s="96" t="str">
        <f>'Übersicht Schützen'!B16</f>
        <v>Werlte</v>
      </c>
      <c r="D31" s="57">
        <f>'Übersicht Schützen'!C16</f>
        <v>201.5</v>
      </c>
      <c r="E31" s="39">
        <f>'Übersicht Schützen'!D16</f>
        <v>199.9</v>
      </c>
      <c r="F31" s="39">
        <f>'Übersicht Schützen'!E16</f>
        <v>203.3</v>
      </c>
      <c r="G31" s="39">
        <f>'Übersicht Schützen'!F16</f>
        <v>192.7</v>
      </c>
      <c r="H31" s="39">
        <f>'Übersicht Schützen'!G16</f>
        <v>194.7</v>
      </c>
      <c r="I31" s="39">
        <f>'Übersicht Schützen'!H16</f>
        <v>202.6</v>
      </c>
      <c r="J31" s="58">
        <f>'Übersicht Schützen'!I16</f>
        <v>199.11666666666667</v>
      </c>
      <c r="K31" s="39">
        <f t="shared" si="6"/>
        <v>1194.7</v>
      </c>
      <c r="L31" s="39">
        <f>'Übersicht Schützen'!L16</f>
        <v>205.8</v>
      </c>
      <c r="M31" s="39">
        <f>'Übersicht Schützen'!M16</f>
        <v>199.6</v>
      </c>
      <c r="N31" s="39">
        <f>'Übersicht Schützen'!N16</f>
        <v>198.2</v>
      </c>
      <c r="O31" s="39">
        <f>'Übersicht Schützen'!O16</f>
        <v>0</v>
      </c>
      <c r="P31" s="39">
        <f>'Übersicht Schützen'!P16</f>
        <v>200</v>
      </c>
      <c r="Q31" s="39">
        <f>'Übersicht Schützen'!Q16</f>
        <v>0</v>
      </c>
      <c r="R31" s="58">
        <f>IF(Formelhilfe!O23=0,0,'Übersicht Schützen'!R16)</f>
        <v>200.89999999999998</v>
      </c>
      <c r="S31" s="39">
        <f t="shared" si="4"/>
        <v>803.59999999999991</v>
      </c>
      <c r="T31" s="58">
        <f>'Übersicht Schützen'!U16</f>
        <v>199.82999999999998</v>
      </c>
      <c r="U31" s="39">
        <f t="shared" si="5"/>
        <v>1998.3</v>
      </c>
      <c r="V31" s="39">
        <f t="shared" si="7"/>
        <v>-14.899999999999864</v>
      </c>
    </row>
    <row r="32" spans="1:22" s="53" customFormat="1" ht="18" customHeight="1" x14ac:dyDescent="0.3">
      <c r="A32" s="30">
        <v>16</v>
      </c>
      <c r="B32" s="59" t="str">
        <f>'Übersicht Schützen'!A17</f>
        <v>Bode Hans Herman</v>
      </c>
      <c r="C32" s="97" t="str">
        <f>'Übersicht Schützen'!B17</f>
        <v>Sögel</v>
      </c>
      <c r="D32" s="60">
        <f>'Übersicht Schützen'!C17</f>
        <v>193.6</v>
      </c>
      <c r="E32" s="43">
        <f>'Übersicht Schützen'!D17</f>
        <v>183.5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188.55</v>
      </c>
      <c r="K32" s="43">
        <f t="shared" si="6"/>
        <v>377.1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v>0</v>
      </c>
      <c r="S32" s="43">
        <f t="shared" si="4"/>
        <v>0</v>
      </c>
      <c r="T32" s="61">
        <f>'Übersicht Schützen'!U17</f>
        <v>188.55</v>
      </c>
      <c r="U32" s="43">
        <f t="shared" si="5"/>
        <v>377.1</v>
      </c>
      <c r="V32" s="43">
        <f t="shared" si="7"/>
        <v>-1621.1999999999998</v>
      </c>
    </row>
    <row r="33" spans="1:44" s="53" customFormat="1" ht="18" customHeight="1" x14ac:dyDescent="0.3">
      <c r="A33" s="52">
        <v>17</v>
      </c>
      <c r="B33" s="56" t="str">
        <f>'Übersicht Schützen'!A18</f>
        <v>Schütze 5</v>
      </c>
      <c r="C33" s="96" t="str">
        <f>'Übersicht Schützen'!B18</f>
        <v>Mannschaft 5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>
        <v>0</v>
      </c>
      <c r="K33" s="39">
        <f t="shared" si="6"/>
        <v>0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v>0</v>
      </c>
      <c r="S33" s="39">
        <f t="shared" si="4"/>
        <v>0</v>
      </c>
      <c r="T33" s="58">
        <v>0</v>
      </c>
      <c r="U33" s="39">
        <f t="shared" si="5"/>
        <v>0</v>
      </c>
      <c r="V33" s="39">
        <v>0</v>
      </c>
    </row>
    <row r="34" spans="1:44" s="53" customFormat="1" ht="18" customHeight="1" x14ac:dyDescent="0.3">
      <c r="A34" s="30">
        <v>18</v>
      </c>
      <c r="B34" s="59" t="str">
        <f>'Übersicht Schützen'!A19</f>
        <v>Schütze 6</v>
      </c>
      <c r="C34" s="97" t="str">
        <f>'Übersicht Schützen'!B19</f>
        <v>Mannschaft 5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>
        <v>0</v>
      </c>
      <c r="K34" s="43">
        <f t="shared" si="6"/>
        <v>0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4"/>
        <v>0</v>
      </c>
      <c r="T34" s="61">
        <v>0</v>
      </c>
      <c r="U34" s="43">
        <f t="shared" si="5"/>
        <v>0</v>
      </c>
      <c r="V34" s="43">
        <f t="shared" si="7"/>
        <v>0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Landwehr Theo</v>
      </c>
      <c r="C35" s="96" t="str">
        <f>'Übersicht Schützen'!B20</f>
        <v>Eisten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>
        <v>0</v>
      </c>
      <c r="K35" s="39">
        <f t="shared" si="6"/>
        <v>0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v>0</v>
      </c>
      <c r="S35" s="39">
        <f t="shared" si="4"/>
        <v>0</v>
      </c>
      <c r="T35" s="58">
        <v>0</v>
      </c>
      <c r="U35" s="39">
        <f t="shared" si="5"/>
        <v>0</v>
      </c>
      <c r="V35" s="39">
        <f t="shared" si="7"/>
        <v>0</v>
      </c>
    </row>
    <row r="36" spans="1:44" s="53" customFormat="1" ht="18" customHeight="1" x14ac:dyDescent="0.3">
      <c r="A36" s="54">
        <v>20</v>
      </c>
      <c r="B36" s="59" t="str">
        <f>'Übersicht Schützen'!A21</f>
        <v>Schütze 11</v>
      </c>
      <c r="C36" s="97" t="str">
        <f>'Übersicht Schützen'!B21</f>
        <v>Mannschaft 5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v>0</v>
      </c>
      <c r="K36" s="43">
        <f t="shared" si="6"/>
        <v>0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v>0</v>
      </c>
      <c r="S36" s="43">
        <f t="shared" si="4"/>
        <v>0</v>
      </c>
      <c r="T36" s="61">
        <v>0</v>
      </c>
      <c r="U36" s="43">
        <f t="shared" si="5"/>
        <v>0</v>
      </c>
      <c r="V36" s="43">
        <f t="shared" si="7"/>
        <v>0</v>
      </c>
    </row>
    <row r="37" spans="1:44" s="53" customFormat="1" ht="18" customHeight="1" x14ac:dyDescent="0.3">
      <c r="A37" s="52">
        <v>21</v>
      </c>
      <c r="B37" s="56" t="str">
        <f>'Übersicht Schützen'!A22</f>
        <v>Schütze 12</v>
      </c>
      <c r="C37" s="96" t="str">
        <f>'Übersicht Schützen'!B22</f>
        <v>Mannschaft 6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>
        <v>0</v>
      </c>
      <c r="K37" s="39">
        <f t="shared" si="6"/>
        <v>0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v>0</v>
      </c>
      <c r="S37" s="39">
        <f t="shared" si="4"/>
        <v>0</v>
      </c>
      <c r="T37" s="58">
        <v>0</v>
      </c>
      <c r="U37" s="39">
        <f t="shared" si="5"/>
        <v>0</v>
      </c>
      <c r="V37" s="39">
        <f t="shared" si="7"/>
        <v>0</v>
      </c>
    </row>
    <row r="38" spans="1:44" s="53" customFormat="1" ht="18" customHeight="1" x14ac:dyDescent="0.3">
      <c r="A38" s="30">
        <v>22</v>
      </c>
      <c r="B38" s="59" t="str">
        <f>'Übersicht Schützen'!A23</f>
        <v>Schütze 18</v>
      </c>
      <c r="C38" s="97" t="str">
        <f>'Übersicht Schützen'!B23</f>
        <v>Mannschaft 6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>
        <v>0</v>
      </c>
      <c r="K38" s="43">
        <f t="shared" si="6"/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v>0</v>
      </c>
      <c r="S38" s="43">
        <f t="shared" si="4"/>
        <v>0</v>
      </c>
      <c r="T38" s="61">
        <v>0</v>
      </c>
      <c r="U38" s="43">
        <f t="shared" si="5"/>
        <v>0</v>
      </c>
      <c r="V38" s="43">
        <f t="shared" si="7"/>
        <v>0</v>
      </c>
    </row>
    <row r="39" spans="1:44" s="53" customFormat="1" ht="18" customHeight="1" x14ac:dyDescent="0.3">
      <c r="A39" s="52">
        <v>23</v>
      </c>
      <c r="B39" s="56" t="str">
        <f>'Übersicht Schützen'!A24</f>
        <v>Schütze 23</v>
      </c>
      <c r="C39" s="96" t="str">
        <f>'Übersicht Schützen'!B24</f>
        <v>Mannschaft 5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v>0</v>
      </c>
      <c r="K39" s="39">
        <f t="shared" si="6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4"/>
        <v>0</v>
      </c>
      <c r="T39" s="58">
        <v>0</v>
      </c>
      <c r="U39" s="39">
        <f t="shared" si="5"/>
        <v>0</v>
      </c>
      <c r="V39" s="39">
        <f t="shared" si="7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Schütze 24</v>
      </c>
      <c r="C40" s="97" t="str">
        <f>'Übersicht Schützen'!B25</f>
        <v>Mannschaft 6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>
        <v>0</v>
      </c>
      <c r="K40" s="43">
        <f t="shared" si="6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4"/>
        <v>0</v>
      </c>
      <c r="T40" s="61">
        <v>0</v>
      </c>
      <c r="U40" s="43">
        <f t="shared" si="5"/>
        <v>0</v>
      </c>
      <c r="V40" s="43">
        <f t="shared" si="7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25</v>
      </c>
      <c r="C41" s="96" t="str">
        <f>'Übersicht Schützen'!B26</f>
        <v>Mannschaft 5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>
        <v>0</v>
      </c>
      <c r="K41" s="39">
        <f t="shared" si="6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4"/>
        <v>0</v>
      </c>
      <c r="T41" s="58">
        <v>0</v>
      </c>
      <c r="U41" s="39">
        <f t="shared" si="5"/>
        <v>0</v>
      </c>
      <c r="V41" s="39">
        <f t="shared" si="7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26</v>
      </c>
      <c r="C42" s="97" t="str">
        <f>'Übersicht Schützen'!B27</f>
        <v>Mannschaft 5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v>0</v>
      </c>
      <c r="K42" s="43">
        <f t="shared" si="6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4"/>
        <v>0</v>
      </c>
      <c r="T42" s="61">
        <v>0</v>
      </c>
      <c r="U42" s="43">
        <f t="shared" si="5"/>
        <v>0</v>
      </c>
      <c r="V42" s="43">
        <f t="shared" si="7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Mannschaft 5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v>0</v>
      </c>
      <c r="K43" s="39">
        <f t="shared" si="6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4"/>
        <v>0</v>
      </c>
      <c r="T43" s="58">
        <v>0</v>
      </c>
      <c r="U43" s="39">
        <f t="shared" si="5"/>
        <v>0</v>
      </c>
      <c r="V43" s="39">
        <f t="shared" si="7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Mannschaft 5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>
        <v>0</v>
      </c>
      <c r="K44" s="43">
        <f t="shared" si="6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4"/>
        <v>0</v>
      </c>
      <c r="T44" s="61">
        <v>0</v>
      </c>
      <c r="U44" s="43">
        <f t="shared" si="5"/>
        <v>0</v>
      </c>
      <c r="V44" s="43">
        <f t="shared" si="7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Mannschaft 5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>
        <v>0</v>
      </c>
      <c r="K45" s="39">
        <f t="shared" si="6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4"/>
        <v>0</v>
      </c>
      <c r="T45" s="58">
        <v>0</v>
      </c>
      <c r="U45" s="39">
        <f t="shared" si="5"/>
        <v>0</v>
      </c>
      <c r="V45" s="39">
        <f t="shared" si="7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Mannschaft 5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>
        <v>0</v>
      </c>
      <c r="K46" s="43">
        <f t="shared" si="6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4"/>
        <v>0</v>
      </c>
      <c r="T46" s="61">
        <v>0</v>
      </c>
      <c r="U46" s="43">
        <f t="shared" si="5"/>
        <v>0</v>
      </c>
      <c r="V46" s="43">
        <f t="shared" si="7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6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>
        <v>0</v>
      </c>
      <c r="K47" s="39">
        <f t="shared" si="6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4"/>
        <v>0</v>
      </c>
      <c r="T47" s="58">
        <v>0</v>
      </c>
      <c r="U47" s="39">
        <f t="shared" si="5"/>
        <v>0</v>
      </c>
      <c r="V47" s="39">
        <f t="shared" ref="V47:V52" si="8">(U46-U47)*-1</f>
        <v>0</v>
      </c>
    </row>
    <row r="48" spans="1:44" s="53" customFormat="1" ht="18" customHeight="1" x14ac:dyDescent="0.3">
      <c r="A48" s="30">
        <v>32</v>
      </c>
      <c r="B48" s="59" t="str">
        <f>'Übersicht Schützen'!A33</f>
        <v>Schütze 32</v>
      </c>
      <c r="C48" s="97" t="str">
        <f>'Übersicht Schützen'!B33</f>
        <v>Mannschaft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>
        <v>0</v>
      </c>
      <c r="K48" s="43">
        <f t="shared" si="6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4"/>
        <v>0</v>
      </c>
      <c r="T48" s="61">
        <v>0</v>
      </c>
      <c r="U48" s="43">
        <f t="shared" si="5"/>
        <v>0</v>
      </c>
      <c r="V48" s="43">
        <f t="shared" si="8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>
        <v>0</v>
      </c>
      <c r="K49" s="39">
        <f t="shared" si="6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4"/>
        <v>0</v>
      </c>
      <c r="T49" s="58">
        <v>0</v>
      </c>
      <c r="U49" s="39">
        <f t="shared" si="5"/>
        <v>0</v>
      </c>
      <c r="V49" s="39">
        <f t="shared" si="8"/>
        <v>0</v>
      </c>
    </row>
    <row r="50" spans="1:22" s="53" customFormat="1" ht="18" customHeight="1" x14ac:dyDescent="0.3">
      <c r="A50" s="30">
        <v>34</v>
      </c>
      <c r="B50" s="59" t="str">
        <f>'Übersicht Schützen'!A35</f>
        <v>Schütze 34</v>
      </c>
      <c r="C50" s="97" t="str">
        <f>'Übersicht Schützen'!B35</f>
        <v>Mannschaft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>
        <v>0</v>
      </c>
      <c r="K50" s="43">
        <f t="shared" si="6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4"/>
        <v>0</v>
      </c>
      <c r="T50" s="61">
        <v>0</v>
      </c>
      <c r="U50" s="43">
        <f t="shared" si="5"/>
        <v>0</v>
      </c>
      <c r="V50" s="43">
        <f t="shared" si="8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>
        <v>0</v>
      </c>
      <c r="K51" s="39">
        <f t="shared" si="6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4"/>
        <v>0</v>
      </c>
      <c r="T51" s="58">
        <v>0</v>
      </c>
      <c r="U51" s="39">
        <f t="shared" si="5"/>
        <v>0</v>
      </c>
      <c r="V51" s="39">
        <f t="shared" si="8"/>
        <v>0</v>
      </c>
    </row>
    <row r="52" spans="1:22" s="53" customFormat="1" ht="18" customHeight="1" x14ac:dyDescent="0.3">
      <c r="A52" s="30">
        <v>36</v>
      </c>
      <c r="B52" s="59" t="str">
        <f>'Übersicht Schützen'!A37</f>
        <v>Schütze 36</v>
      </c>
      <c r="C52" s="97" t="str">
        <f>'Übersicht Schützen'!B37</f>
        <v>Mannschaft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>
        <v>0</v>
      </c>
      <c r="K52" s="43">
        <f t="shared" si="6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4"/>
        <v>0</v>
      </c>
      <c r="T52" s="61">
        <v>0</v>
      </c>
      <c r="U52" s="43">
        <f t="shared" si="5"/>
        <v>0</v>
      </c>
      <c r="V52" s="43">
        <f t="shared" si="8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202.40624999999997</v>
      </c>
      <c r="E54" s="37">
        <f>SUM(E17:E52)/Formelhilfe!C45</f>
        <v>202.40625</v>
      </c>
      <c r="F54" s="37">
        <f>SUM(F17:F52)/Formelhilfe!D45</f>
        <v>203.67999999999998</v>
      </c>
      <c r="G54" s="37">
        <f>SUM(G17:G52)/Formelhilfe!E45</f>
        <v>203.41333333333336</v>
      </c>
      <c r="H54" s="37">
        <f>SUM(H17:H52)/Formelhilfe!F45</f>
        <v>203.43333333333331</v>
      </c>
      <c r="I54" s="37">
        <f>SUM(I17:I52)/Formelhilfe!G45</f>
        <v>189.05333333333331</v>
      </c>
      <c r="J54" s="38">
        <f>AVERAGE(J17:J52)</f>
        <v>89.004166666666677</v>
      </c>
      <c r="K54" s="38">
        <f>AVERAGE(K17:K52)</f>
        <v>513.07499999999993</v>
      </c>
      <c r="L54" s="37">
        <f>SUM(L17:L52)/Formelhilfe!I45</f>
        <v>204.51428571428571</v>
      </c>
      <c r="M54" s="37">
        <f>SUM(M17:M52)/Formelhilfe!J45</f>
        <v>202.51428571428571</v>
      </c>
      <c r="N54" s="37">
        <f>SUM(N17:N52)/Formelhilfe!K45</f>
        <v>204.38</v>
      </c>
      <c r="O54" s="37">
        <f>SUM(O17:O52)/Formelhilfe!L45</f>
        <v>204.2428571428571</v>
      </c>
      <c r="P54" s="37">
        <f>SUM(P17:P52)/Formelhilfe!M45</f>
        <v>204.01999999999998</v>
      </c>
      <c r="Q54" s="37" t="e">
        <f>SUM(Q17:Q52)/Formelhilfe!N45</f>
        <v>#DIV/0!</v>
      </c>
      <c r="R54" s="38">
        <f>AVERAGE(R17:R52)</f>
        <v>85.02513888888889</v>
      </c>
      <c r="S54" s="38">
        <f>AVERAGE(S17:S52)</f>
        <v>407.88333333333333</v>
      </c>
      <c r="T54" s="38">
        <f>AVERAGE(T17:T52)</f>
        <v>89.539444444444442</v>
      </c>
      <c r="U54" s="124">
        <f>(K54+S54)</f>
        <v>920.95833333333326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X1Fub7O80qxbPuPrKWry2d0F0OtsmJv2zJ5IsucpywGoR1TKzT6MZiyeicjEtwBVihOOB7DjbEpS7qEev2yZhw==" saltValue="YiGIWerLE5xfyeMEt5jJCQ==" spinCount="100000" sheet="1" objects="1" scenarios="1"/>
  <protectedRanges>
    <protectedRange sqref="P1" name="Bereich3"/>
    <protectedRange sqref="M1" name="Bereich2"/>
    <protectedRange sqref="D3:I4 L3:Q4" name="Bereich1"/>
  </protectedRanges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phoneticPr fontId="0" type="noConversion"/>
  <conditionalFormatting sqref="D6:I11">
    <cfRule type="cellIs" dxfId="3" priority="7" operator="between">
      <formula>0.01</formula>
      <formula>550</formula>
    </cfRule>
  </conditionalFormatting>
  <conditionalFormatting sqref="L6:Q11">
    <cfRule type="cellIs" dxfId="2" priority="6" operator="between">
      <formula>0.01</formula>
      <formula>550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45720</xdr:colOff>
                    <xdr:row>13</xdr:row>
                    <xdr:rowOff>68580</xdr:rowOff>
                  </from>
                  <to>
                    <xdr:col>16</xdr:col>
                    <xdr:colOff>327660</xdr:colOff>
                    <xdr:row>15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60960</xdr:colOff>
                    <xdr:row>13</xdr:row>
                    <xdr:rowOff>76200</xdr:rowOff>
                  </from>
                  <to>
                    <xdr:col>8</xdr:col>
                    <xdr:colOff>327660</xdr:colOff>
                    <xdr:row>15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workbookViewId="0">
      <selection activeCell="C47" sqref="C4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Übersicht!N4</f>
        <v>Werlte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613.1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Übersicht!N3</f>
        <v>16.02.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611.5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616.6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619.1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133</v>
      </c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118</v>
      </c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133</v>
      </c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198.4</v>
      </c>
      <c r="E10" s="85"/>
      <c r="F10" s="70">
        <f>IF(E10="x","0",D10)</f>
        <v>198.4</v>
      </c>
      <c r="G10" s="71">
        <f>IF(C10=$B$2,F10,0)</f>
        <v>198.4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99.5</v>
      </c>
      <c r="V10" s="86">
        <v>98.9</v>
      </c>
      <c r="W10" s="86"/>
      <c r="X10" s="91">
        <f>U10+V10+W10</f>
        <v>198.4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0</v>
      </c>
      <c r="V11" s="87">
        <v>0</v>
      </c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205.6</v>
      </c>
      <c r="E12" s="85"/>
      <c r="F12" s="70">
        <f t="shared" si="0"/>
        <v>205.6</v>
      </c>
      <c r="G12" s="71">
        <f t="shared" si="1"/>
        <v>205.6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102.8</v>
      </c>
      <c r="V12" s="87">
        <v>102.8</v>
      </c>
      <c r="W12" s="87"/>
      <c r="X12" s="92">
        <f t="shared" si="13"/>
        <v>205.6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209.1</v>
      </c>
      <c r="E13" s="85"/>
      <c r="F13" s="70">
        <f t="shared" si="0"/>
        <v>209.1</v>
      </c>
      <c r="G13" s="71">
        <f t="shared" si="1"/>
        <v>209.1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104.8</v>
      </c>
      <c r="V13" s="87">
        <v>104.3</v>
      </c>
      <c r="W13" s="87"/>
      <c r="X13" s="92">
        <f t="shared" si="13"/>
        <v>209.1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205.8</v>
      </c>
      <c r="E16" s="85"/>
      <c r="F16" s="70">
        <f t="shared" si="0"/>
        <v>205.8</v>
      </c>
      <c r="G16" s="71">
        <f t="shared" si="1"/>
        <v>0</v>
      </c>
      <c r="H16" s="71">
        <f t="shared" si="2"/>
        <v>0</v>
      </c>
      <c r="I16" s="71">
        <f t="shared" si="3"/>
        <v>205.8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102.9</v>
      </c>
      <c r="V16" s="87">
        <v>102.9</v>
      </c>
      <c r="W16" s="87"/>
      <c r="X16" s="92">
        <f t="shared" si="13"/>
        <v>205.8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200.9</v>
      </c>
      <c r="E17" s="85"/>
      <c r="F17" s="70">
        <f t="shared" si="0"/>
        <v>200.9</v>
      </c>
      <c r="G17" s="71">
        <f t="shared" si="1"/>
        <v>0</v>
      </c>
      <c r="H17" s="71">
        <f t="shared" si="2"/>
        <v>0</v>
      </c>
      <c r="I17" s="71">
        <f t="shared" si="3"/>
        <v>200.9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98.9</v>
      </c>
      <c r="V17" s="87">
        <v>102</v>
      </c>
      <c r="W17" s="87"/>
      <c r="X17" s="92">
        <f t="shared" si="13"/>
        <v>200.9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204.8</v>
      </c>
      <c r="E19" s="85"/>
      <c r="F19" s="70">
        <f t="shared" si="0"/>
        <v>204.8</v>
      </c>
      <c r="G19" s="71">
        <f t="shared" si="1"/>
        <v>0</v>
      </c>
      <c r="H19" s="71">
        <f t="shared" si="2"/>
        <v>0</v>
      </c>
      <c r="I19" s="71">
        <f t="shared" si="3"/>
        <v>204.8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99.9</v>
      </c>
      <c r="V19" s="87">
        <v>104.9</v>
      </c>
      <c r="W19" s="87"/>
      <c r="X19" s="92">
        <f t="shared" si="13"/>
        <v>204.8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205.8</v>
      </c>
      <c r="E22" s="85"/>
      <c r="F22" s="70">
        <f t="shared" si="0"/>
        <v>205.8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205.8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103.2</v>
      </c>
      <c r="V22" s="87">
        <v>102.6</v>
      </c>
      <c r="W22" s="87"/>
      <c r="X22" s="92">
        <f t="shared" si="13"/>
        <v>205.8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203.9</v>
      </c>
      <c r="E23" s="85" t="s">
        <v>37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102.5</v>
      </c>
      <c r="V23" s="87">
        <v>101.4</v>
      </c>
      <c r="W23" s="87"/>
      <c r="X23" s="92">
        <f t="shared" si="13"/>
        <v>203.9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198.2</v>
      </c>
      <c r="E24" s="85"/>
      <c r="F24" s="70">
        <f t="shared" si="0"/>
        <v>198.2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198.2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99.7</v>
      </c>
      <c r="V24" s="87">
        <v>98.5</v>
      </c>
      <c r="W24" s="87"/>
      <c r="X24" s="92">
        <f t="shared" si="13"/>
        <v>198.2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204.1</v>
      </c>
      <c r="E25" s="85"/>
      <c r="F25" s="70">
        <f t="shared" si="0"/>
        <v>204.1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204.1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102.5</v>
      </c>
      <c r="V25" s="87">
        <v>101.6</v>
      </c>
      <c r="W25" s="87"/>
      <c r="X25" s="92">
        <f t="shared" si="13"/>
        <v>204.1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206.7</v>
      </c>
      <c r="E26" s="85"/>
      <c r="F26" s="70">
        <f t="shared" si="0"/>
        <v>206.7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206.7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103.9</v>
      </c>
      <c r="V26" s="87">
        <v>102.8</v>
      </c>
      <c r="W26" s="87"/>
      <c r="X26" s="92">
        <f t="shared" si="13"/>
        <v>206.7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203.3</v>
      </c>
      <c r="E28" s="85"/>
      <c r="F28" s="70">
        <f t="shared" si="0"/>
        <v>203.3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203.3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102.4</v>
      </c>
      <c r="V28" s="87">
        <v>100.9</v>
      </c>
      <c r="W28" s="87"/>
      <c r="X28" s="92">
        <f t="shared" si="13"/>
        <v>203.3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203.6</v>
      </c>
      <c r="E29" s="85"/>
      <c r="F29" s="70">
        <f t="shared" si="0"/>
        <v>203.6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203.6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102.3</v>
      </c>
      <c r="V29" s="87">
        <v>101.3</v>
      </c>
      <c r="W29" s="87"/>
      <c r="X29" s="92">
        <f t="shared" si="13"/>
        <v>203.6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207.6</v>
      </c>
      <c r="E30" s="85"/>
      <c r="F30" s="70">
        <f t="shared" si="0"/>
        <v>207.6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207.6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103.9</v>
      </c>
      <c r="V30" s="87">
        <v>103.7</v>
      </c>
      <c r="W30" s="87"/>
      <c r="X30" s="92">
        <f t="shared" si="13"/>
        <v>207.60000000000002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207.9</v>
      </c>
      <c r="E31" s="85"/>
      <c r="F31" s="70">
        <f t="shared" si="0"/>
        <v>207.9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207.9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102.1</v>
      </c>
      <c r="V31" s="87">
        <v>105.8</v>
      </c>
      <c r="W31" s="87"/>
      <c r="X31" s="92">
        <f t="shared" si="13"/>
        <v>207.89999999999998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613.1</v>
      </c>
      <c r="H46" s="71">
        <f>SUM(H10:H45)</f>
        <v>4</v>
      </c>
      <c r="I46" s="71">
        <f>LARGE(I10:I45,1)+LARGE(I10:I45,2)+LARGE(I10:I45,3)</f>
        <v>611.5</v>
      </c>
      <c r="J46" s="71">
        <f>SUM(J10:J45)</f>
        <v>4</v>
      </c>
      <c r="K46" s="71">
        <f>LARGE(K10:K45,1)+LARGE(K10:K45,2)+LARGE(K10:K45,3)</f>
        <v>616.6</v>
      </c>
      <c r="L46" s="71">
        <f>SUM(L10:L45)</f>
        <v>4</v>
      </c>
      <c r="M46" s="71">
        <f>LARGE(M10:M45,1)+LARGE(M10:M45,2)+LARGE(M10:M45,3)</f>
        <v>619.1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topLeftCell="A7" workbookViewId="0">
      <selection activeCell="E25" sqref="E2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Übersicht!O4</f>
        <v>Börgermoor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609.69999999999993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Übersicht!O3</f>
        <v>01.03.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616.40000000000009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610.5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623.29999999999995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135</v>
      </c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136</v>
      </c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134</v>
      </c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194.9</v>
      </c>
      <c r="E10" s="85"/>
      <c r="F10" s="70">
        <f>IF(E10="x","0",D10)</f>
        <v>194.9</v>
      </c>
      <c r="G10" s="71">
        <f>IF(C10=$B$2,F10,0)</f>
        <v>194.9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98.5</v>
      </c>
      <c r="V10" s="86">
        <v>96.4</v>
      </c>
      <c r="W10" s="86"/>
      <c r="X10" s="91">
        <f>U10+V10+W10</f>
        <v>194.9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205.6</v>
      </c>
      <c r="E12" s="85"/>
      <c r="F12" s="70">
        <f t="shared" si="0"/>
        <v>205.6</v>
      </c>
      <c r="G12" s="71">
        <f t="shared" si="1"/>
        <v>205.6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101.6</v>
      </c>
      <c r="V12" s="87">
        <v>104</v>
      </c>
      <c r="W12" s="87"/>
      <c r="X12" s="92">
        <f t="shared" si="13"/>
        <v>205.6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209.2</v>
      </c>
      <c r="E13" s="85"/>
      <c r="F13" s="70">
        <f t="shared" si="0"/>
        <v>209.2</v>
      </c>
      <c r="G13" s="71">
        <f t="shared" si="1"/>
        <v>209.2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104.6</v>
      </c>
      <c r="V13" s="87">
        <v>104.6</v>
      </c>
      <c r="W13" s="87"/>
      <c r="X13" s="92">
        <f t="shared" si="13"/>
        <v>209.2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209.3</v>
      </c>
      <c r="E16" s="85"/>
      <c r="F16" s="70">
        <f t="shared" si="0"/>
        <v>209.3</v>
      </c>
      <c r="G16" s="71">
        <f t="shared" si="1"/>
        <v>0</v>
      </c>
      <c r="H16" s="71">
        <f t="shared" si="2"/>
        <v>0</v>
      </c>
      <c r="I16" s="71">
        <f t="shared" si="3"/>
        <v>209.3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106.2</v>
      </c>
      <c r="V16" s="87">
        <v>103.1</v>
      </c>
      <c r="W16" s="87"/>
      <c r="X16" s="92">
        <f t="shared" si="13"/>
        <v>209.3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204.3</v>
      </c>
      <c r="E17" s="85"/>
      <c r="F17" s="70">
        <f t="shared" si="0"/>
        <v>204.3</v>
      </c>
      <c r="G17" s="71">
        <f t="shared" si="1"/>
        <v>0</v>
      </c>
      <c r="H17" s="71">
        <f t="shared" si="2"/>
        <v>0</v>
      </c>
      <c r="I17" s="71">
        <f t="shared" si="3"/>
        <v>204.3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101.5</v>
      </c>
      <c r="V17" s="87">
        <v>102.8</v>
      </c>
      <c r="W17" s="87"/>
      <c r="X17" s="92">
        <f t="shared" si="13"/>
        <v>204.3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202.8</v>
      </c>
      <c r="E19" s="85"/>
      <c r="F19" s="70">
        <f t="shared" si="0"/>
        <v>202.8</v>
      </c>
      <c r="G19" s="71">
        <f t="shared" si="1"/>
        <v>0</v>
      </c>
      <c r="H19" s="71">
        <f t="shared" si="2"/>
        <v>0</v>
      </c>
      <c r="I19" s="71">
        <f t="shared" si="3"/>
        <v>202.8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102</v>
      </c>
      <c r="V19" s="87">
        <v>100.8</v>
      </c>
      <c r="W19" s="87"/>
      <c r="X19" s="92">
        <f t="shared" si="13"/>
        <v>202.8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205.1</v>
      </c>
      <c r="E22" s="85"/>
      <c r="F22" s="70">
        <f t="shared" si="0"/>
        <v>205.1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205.1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101.6</v>
      </c>
      <c r="V22" s="87">
        <v>103.5</v>
      </c>
      <c r="W22" s="87"/>
      <c r="X22" s="92">
        <f t="shared" si="13"/>
        <v>205.1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203.1</v>
      </c>
      <c r="E23" s="85"/>
      <c r="F23" s="70">
        <f t="shared" si="0"/>
        <v>203.1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203.1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101.7</v>
      </c>
      <c r="V23" s="87">
        <v>101.4</v>
      </c>
      <c r="W23" s="87"/>
      <c r="X23" s="92">
        <f t="shared" si="13"/>
        <v>203.10000000000002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199.2</v>
      </c>
      <c r="E25" s="85"/>
      <c r="F25" s="70">
        <f t="shared" si="0"/>
        <v>199.2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199.2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97.9</v>
      </c>
      <c r="V25" s="87">
        <v>101.3</v>
      </c>
      <c r="W25" s="87"/>
      <c r="X25" s="92">
        <f t="shared" si="13"/>
        <v>199.2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202.3</v>
      </c>
      <c r="E26" s="85"/>
      <c r="F26" s="70">
        <f t="shared" si="0"/>
        <v>202.3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202.3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102.3</v>
      </c>
      <c r="V26" s="87">
        <v>100</v>
      </c>
      <c r="W26" s="87"/>
      <c r="X26" s="92">
        <f t="shared" si="13"/>
        <v>202.3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205.5</v>
      </c>
      <c r="E28" s="85"/>
      <c r="F28" s="70">
        <f t="shared" si="0"/>
        <v>205.5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205.5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102.1</v>
      </c>
      <c r="V28" s="87">
        <v>103.4</v>
      </c>
      <c r="W28" s="87"/>
      <c r="X28" s="92">
        <f t="shared" si="13"/>
        <v>205.5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200.3</v>
      </c>
      <c r="E29" s="85"/>
      <c r="F29" s="70">
        <f t="shared" si="0"/>
        <v>200.3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200.3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99.8</v>
      </c>
      <c r="V29" s="87">
        <v>100.5</v>
      </c>
      <c r="W29" s="87"/>
      <c r="X29" s="92">
        <f t="shared" si="13"/>
        <v>200.3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209.2</v>
      </c>
      <c r="E30" s="85"/>
      <c r="F30" s="70">
        <f t="shared" si="0"/>
        <v>209.2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209.2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104.8</v>
      </c>
      <c r="V30" s="87">
        <v>104.4</v>
      </c>
      <c r="W30" s="87"/>
      <c r="X30" s="92">
        <f t="shared" si="13"/>
        <v>209.2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208.6</v>
      </c>
      <c r="E31" s="85"/>
      <c r="F31" s="70">
        <f t="shared" si="0"/>
        <v>208.6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208.6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104.7</v>
      </c>
      <c r="V31" s="87">
        <v>103.9</v>
      </c>
      <c r="W31" s="87"/>
      <c r="X31" s="92">
        <f t="shared" si="13"/>
        <v>208.60000000000002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609.69999999999993</v>
      </c>
      <c r="H46" s="71">
        <f>SUM(H10:H45)</f>
        <v>4</v>
      </c>
      <c r="I46" s="71">
        <f>LARGE(I10:I45,1)+LARGE(I10:I45,2)+LARGE(I10:I45,3)</f>
        <v>616.40000000000009</v>
      </c>
      <c r="J46" s="71">
        <f>SUM(J10:J45)</f>
        <v>4</v>
      </c>
      <c r="K46" s="71">
        <f>LARGE(K10:K45,1)+LARGE(K10:K45,2)+LARGE(K10:K45,3)</f>
        <v>610.5</v>
      </c>
      <c r="L46" s="71">
        <f>SUM(L10:L45)</f>
        <v>4</v>
      </c>
      <c r="M46" s="71">
        <f>LARGE(M10:M45,1)+LARGE(M10:M45,2)+LARGE(M10:M45,3)</f>
        <v>623.29999999999995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13" workbookViewId="0">
      <selection activeCell="U32" sqref="U3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Übersicht!P4</f>
        <v>Werlte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610.6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Übersicht!P3</f>
        <v>15.03.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607.70000000000005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617.6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622.79999999999995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133</v>
      </c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137</v>
      </c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133</v>
      </c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194.4</v>
      </c>
      <c r="E10" s="85"/>
      <c r="F10" s="70">
        <f>IF(E10="x","0",D10)</f>
        <v>194.4</v>
      </c>
      <c r="G10" s="71">
        <f>IF(C10=$B$2,F10,0)</f>
        <v>194.4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99.4</v>
      </c>
      <c r="V10" s="86">
        <v>95</v>
      </c>
      <c r="W10" s="86"/>
      <c r="X10" s="91">
        <f>U10+V10+W10</f>
        <v>194.4</v>
      </c>
      <c r="Y10" s="72">
        <f>IF(X10=D10,1,0)</f>
        <v>1</v>
      </c>
      <c r="Z10" s="72">
        <f>IF(X10=0,0,1)</f>
        <v>1</v>
      </c>
      <c r="AA10" s="90" t="str">
        <f>IF(Y10+Z10=2,"Korrekt","")</f>
        <v>Korrekt</v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0</v>
      </c>
      <c r="V11" s="87">
        <v>0</v>
      </c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207.2</v>
      </c>
      <c r="E12" s="85"/>
      <c r="F12" s="70">
        <f t="shared" si="0"/>
        <v>207.2</v>
      </c>
      <c r="G12" s="71">
        <f t="shared" si="1"/>
        <v>207.2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104.2</v>
      </c>
      <c r="V12" s="87">
        <v>103</v>
      </c>
      <c r="W12" s="87"/>
      <c r="X12" s="92">
        <f t="shared" si="13"/>
        <v>207.2</v>
      </c>
      <c r="Y12" s="72">
        <f t="shared" si="14"/>
        <v>1</v>
      </c>
      <c r="Z12" s="72">
        <f t="shared" si="15"/>
        <v>1</v>
      </c>
      <c r="AA12" s="90" t="str">
        <f t="shared" si="16"/>
        <v>Korrekt</v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209</v>
      </c>
      <c r="E13" s="85"/>
      <c r="F13" s="70">
        <f t="shared" si="0"/>
        <v>209</v>
      </c>
      <c r="G13" s="71">
        <f t="shared" si="1"/>
        <v>209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104.6</v>
      </c>
      <c r="V13" s="87">
        <v>104.4</v>
      </c>
      <c r="W13" s="87"/>
      <c r="X13" s="92">
        <f t="shared" si="13"/>
        <v>209</v>
      </c>
      <c r="Y13" s="72">
        <f t="shared" si="14"/>
        <v>1</v>
      </c>
      <c r="Z13" s="72">
        <f t="shared" si="15"/>
        <v>1</v>
      </c>
      <c r="AA13" s="90" t="str">
        <f t="shared" si="16"/>
        <v>Korrekt</v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207.9</v>
      </c>
      <c r="E16" s="85"/>
      <c r="F16" s="70">
        <f t="shared" si="0"/>
        <v>207.9</v>
      </c>
      <c r="G16" s="71">
        <f t="shared" si="1"/>
        <v>0</v>
      </c>
      <c r="H16" s="71">
        <f t="shared" si="2"/>
        <v>0</v>
      </c>
      <c r="I16" s="71">
        <f t="shared" si="3"/>
        <v>207.9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104.1</v>
      </c>
      <c r="V16" s="87">
        <v>103.8</v>
      </c>
      <c r="W16" s="87"/>
      <c r="X16" s="92">
        <f t="shared" si="13"/>
        <v>207.89999999999998</v>
      </c>
      <c r="Y16" s="72">
        <f t="shared" si="14"/>
        <v>1</v>
      </c>
      <c r="Z16" s="72">
        <f t="shared" si="15"/>
        <v>1</v>
      </c>
      <c r="AA16" s="90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201.5</v>
      </c>
      <c r="E17" s="85"/>
      <c r="F17" s="70">
        <f t="shared" si="0"/>
        <v>201.5</v>
      </c>
      <c r="G17" s="71">
        <f t="shared" si="1"/>
        <v>0</v>
      </c>
      <c r="H17" s="71">
        <f t="shared" si="2"/>
        <v>0</v>
      </c>
      <c r="I17" s="71">
        <f t="shared" si="3"/>
        <v>201.5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101.1</v>
      </c>
      <c r="V17" s="87">
        <v>100.4</v>
      </c>
      <c r="W17" s="87"/>
      <c r="X17" s="92">
        <f t="shared" si="13"/>
        <v>201.5</v>
      </c>
      <c r="Y17" s="72">
        <f t="shared" si="14"/>
        <v>1</v>
      </c>
      <c r="Z17" s="72">
        <f t="shared" si="15"/>
        <v>1</v>
      </c>
      <c r="AA17" s="90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0</v>
      </c>
      <c r="V18" s="87">
        <v>0</v>
      </c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198.3</v>
      </c>
      <c r="E19" s="85"/>
      <c r="F19" s="70">
        <f t="shared" si="0"/>
        <v>198.3</v>
      </c>
      <c r="G19" s="71">
        <f t="shared" si="1"/>
        <v>0</v>
      </c>
      <c r="H19" s="71">
        <f t="shared" si="2"/>
        <v>0</v>
      </c>
      <c r="I19" s="71">
        <f t="shared" si="3"/>
        <v>198.3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99.9</v>
      </c>
      <c r="V19" s="87">
        <v>98.4</v>
      </c>
      <c r="W19" s="87"/>
      <c r="X19" s="92">
        <f t="shared" si="13"/>
        <v>198.3</v>
      </c>
      <c r="Y19" s="72">
        <f t="shared" si="14"/>
        <v>1</v>
      </c>
      <c r="Z19" s="72">
        <f t="shared" si="15"/>
        <v>1</v>
      </c>
      <c r="AA19" s="90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204</v>
      </c>
      <c r="E22" s="85"/>
      <c r="F22" s="70">
        <f t="shared" si="0"/>
        <v>204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204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101.5</v>
      </c>
      <c r="V22" s="87">
        <v>102.5</v>
      </c>
      <c r="W22" s="87"/>
      <c r="X22" s="92">
        <f t="shared" si="13"/>
        <v>204</v>
      </c>
      <c r="Y22" s="72">
        <f t="shared" si="14"/>
        <v>1</v>
      </c>
      <c r="Z22" s="72">
        <f t="shared" si="15"/>
        <v>1</v>
      </c>
      <c r="AA22" s="90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205.6</v>
      </c>
      <c r="E23" s="85"/>
      <c r="F23" s="70">
        <f t="shared" si="0"/>
        <v>205.6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205.6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101.1</v>
      </c>
      <c r="V23" s="87">
        <v>104.5</v>
      </c>
      <c r="W23" s="87"/>
      <c r="X23" s="92">
        <f t="shared" si="13"/>
        <v>205.6</v>
      </c>
      <c r="Y23" s="72">
        <f t="shared" si="14"/>
        <v>1</v>
      </c>
      <c r="Z23" s="72">
        <f t="shared" si="15"/>
        <v>1</v>
      </c>
      <c r="AA23" s="90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200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99.1</v>
      </c>
      <c r="V24" s="87">
        <v>100.9</v>
      </c>
      <c r="W24" s="87"/>
      <c r="X24" s="92">
        <f t="shared" si="13"/>
        <v>200</v>
      </c>
      <c r="Y24" s="72">
        <f t="shared" si="14"/>
        <v>1</v>
      </c>
      <c r="Z24" s="72">
        <f t="shared" si="15"/>
        <v>1</v>
      </c>
      <c r="AA24" s="90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197.9</v>
      </c>
      <c r="E25" s="85"/>
      <c r="F25" s="70">
        <f t="shared" si="0"/>
        <v>197.9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197.9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101.5</v>
      </c>
      <c r="V25" s="87">
        <v>96.4</v>
      </c>
      <c r="W25" s="87"/>
      <c r="X25" s="92">
        <f t="shared" si="13"/>
        <v>197.9</v>
      </c>
      <c r="Y25" s="72">
        <f t="shared" si="14"/>
        <v>1</v>
      </c>
      <c r="Z25" s="72">
        <f t="shared" si="15"/>
        <v>1</v>
      </c>
      <c r="AA25" s="90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208</v>
      </c>
      <c r="E26" s="85"/>
      <c r="F26" s="70">
        <f t="shared" si="0"/>
        <v>208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208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104.7</v>
      </c>
      <c r="V26" s="87">
        <v>103.3</v>
      </c>
      <c r="W26" s="87"/>
      <c r="X26" s="92">
        <f t="shared" si="13"/>
        <v>208</v>
      </c>
      <c r="Y26" s="72">
        <f t="shared" si="14"/>
        <v>1</v>
      </c>
      <c r="Z26" s="72">
        <f t="shared" si="15"/>
        <v>1</v>
      </c>
      <c r="AA26" s="90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203.7</v>
      </c>
      <c r="E28" s="85"/>
      <c r="F28" s="70">
        <f t="shared" si="0"/>
        <v>203.7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203.7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102.3</v>
      </c>
      <c r="V28" s="87">
        <v>101.4</v>
      </c>
      <c r="W28" s="87"/>
      <c r="X28" s="92">
        <f t="shared" si="13"/>
        <v>203.7</v>
      </c>
      <c r="Y28" s="72">
        <f t="shared" si="14"/>
        <v>1</v>
      </c>
      <c r="Z28" s="72">
        <f t="shared" si="15"/>
        <v>1</v>
      </c>
      <c r="AA28" s="90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205</v>
      </c>
      <c r="E29" s="85"/>
      <c r="F29" s="70">
        <f t="shared" si="0"/>
        <v>205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102.9</v>
      </c>
      <c r="V29" s="87">
        <v>102.1</v>
      </c>
      <c r="W29" s="87"/>
      <c r="X29" s="92">
        <f t="shared" si="13"/>
        <v>205</v>
      </c>
      <c r="Y29" s="72">
        <f t="shared" si="14"/>
        <v>1</v>
      </c>
      <c r="Z29" s="72">
        <f t="shared" si="15"/>
        <v>1</v>
      </c>
      <c r="AA29" s="90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208.7</v>
      </c>
      <c r="E30" s="85"/>
      <c r="F30" s="70">
        <f t="shared" si="0"/>
        <v>208.7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208.7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103.8</v>
      </c>
      <c r="V30" s="87">
        <v>104.9</v>
      </c>
      <c r="W30" s="87"/>
      <c r="X30" s="92">
        <f t="shared" si="13"/>
        <v>208.7</v>
      </c>
      <c r="Y30" s="72">
        <f t="shared" si="14"/>
        <v>1</v>
      </c>
      <c r="Z30" s="72">
        <f t="shared" si="15"/>
        <v>1</v>
      </c>
      <c r="AA30" s="90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209.1</v>
      </c>
      <c r="E31" s="85"/>
      <c r="F31" s="70">
        <f t="shared" si="0"/>
        <v>209.1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209.1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103.6</v>
      </c>
      <c r="V31" s="87">
        <v>105.5</v>
      </c>
      <c r="W31" s="87"/>
      <c r="X31" s="92">
        <f t="shared" si="13"/>
        <v>209.1</v>
      </c>
      <c r="Y31" s="72">
        <f t="shared" si="14"/>
        <v>1</v>
      </c>
      <c r="Z31" s="72">
        <f t="shared" si="15"/>
        <v>1</v>
      </c>
      <c r="AA31" s="90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610.6</v>
      </c>
      <c r="H46" s="71">
        <f>SUM(H10:H45)</f>
        <v>4</v>
      </c>
      <c r="I46" s="71">
        <f>LARGE(I10:I45,1)+LARGE(I10:I45,2)+LARGE(I10:I45,3)</f>
        <v>607.70000000000005</v>
      </c>
      <c r="J46" s="71">
        <f>SUM(J10:J45)</f>
        <v>4</v>
      </c>
      <c r="K46" s="71">
        <f>LARGE(K10:K45,1)+LARGE(K10:K45,2)+LARGE(K10:K45,3)</f>
        <v>617.6</v>
      </c>
      <c r="L46" s="71">
        <f>SUM(L10:L45)</f>
        <v>4</v>
      </c>
      <c r="M46" s="71">
        <f>LARGE(M10:M45,1)+LARGE(M10:M45,2)+LARGE(M10:M45,3)</f>
        <v>622.79999999999995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13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Übersicht!Q4</f>
        <v>Börgermoor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0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Übersicht!Q3</f>
        <v>29.03.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0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0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0</v>
      </c>
      <c r="E5" s="117" t="str">
        <f>IF(N46&gt;4,"Es sind zu viele Schützen in Wertung!"," ")</f>
        <v xml:space="preserve"> </v>
      </c>
      <c r="U5" s="78"/>
      <c r="V5" s="114" t="s">
        <v>50</v>
      </c>
      <c r="W5" s="178"/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/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/>
      <c r="X7" s="186"/>
      <c r="Y7" s="78"/>
    </row>
    <row r="8" spans="1:27" x14ac:dyDescent="0.3">
      <c r="U8" s="78"/>
      <c r="V8" s="78"/>
      <c r="W8" s="78"/>
      <c r="X8" s="111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7" hidden="1" customWidth="1"/>
    <col min="30" max="30" width="22.109375" style="128" customWidth="1"/>
    <col min="31" max="31" width="19.109375" style="22" bestFit="1" customWidth="1"/>
    <col min="32" max="16384" width="22" style="22"/>
  </cols>
  <sheetData>
    <row r="1" spans="1:29" ht="30.75" customHeight="1" x14ac:dyDescent="0.3">
      <c r="A1" s="85"/>
      <c r="B1" s="143" t="s">
        <v>58</v>
      </c>
      <c r="C1" s="152" t="s">
        <v>8</v>
      </c>
      <c r="D1" s="190" t="str">
        <f>Übersicht!K1</f>
        <v>2019/2020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36"/>
      <c r="V1" s="136"/>
      <c r="W1" s="136"/>
      <c r="X1" s="147" t="s">
        <v>51</v>
      </c>
      <c r="Y1" s="191"/>
      <c r="Z1" s="191"/>
    </row>
    <row r="2" spans="1:29" ht="30.75" customHeight="1" x14ac:dyDescent="0.3">
      <c r="A2" s="85">
        <v>1</v>
      </c>
      <c r="B2" s="145" t="str">
        <f>'Wettkampf 1'!B2</f>
        <v>Sögel</v>
      </c>
      <c r="C2" s="144"/>
      <c r="D2" s="190" t="s">
        <v>79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36"/>
      <c r="V2" s="136"/>
      <c r="W2" s="136"/>
      <c r="X2" s="147" t="s">
        <v>35</v>
      </c>
      <c r="Y2" s="192"/>
      <c r="Z2" s="191"/>
    </row>
    <row r="3" spans="1:29" ht="30.75" customHeight="1" x14ac:dyDescent="0.3">
      <c r="A3" s="85">
        <v>2</v>
      </c>
      <c r="B3" s="145" t="str">
        <f>'Wettkampf 1'!B3</f>
        <v>Eisten</v>
      </c>
      <c r="C3" s="137"/>
      <c r="D3" s="190" t="str">
        <f>Übersicht!M1</f>
        <v>1. Kreisliga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36"/>
      <c r="V3" s="136"/>
      <c r="W3" s="136"/>
      <c r="X3" s="146"/>
      <c r="Y3" s="146"/>
      <c r="Z3" s="146"/>
    </row>
    <row r="4" spans="1:29" ht="30.75" customHeight="1" x14ac:dyDescent="0.5">
      <c r="A4" s="85">
        <v>3</v>
      </c>
      <c r="B4" s="145" t="str">
        <f>'Wettkampf 1'!B4</f>
        <v>Werlte</v>
      </c>
      <c r="C4" s="137"/>
      <c r="D4" s="190" t="str">
        <f>Übersicht!P1</f>
        <v>Senioren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36"/>
      <c r="V4" s="136"/>
      <c r="W4" s="139"/>
      <c r="X4" s="146"/>
      <c r="Y4" s="146"/>
      <c r="Z4" s="148" t="s">
        <v>48</v>
      </c>
    </row>
    <row r="5" spans="1:29" ht="30.75" customHeight="1" x14ac:dyDescent="0.5">
      <c r="A5" s="85">
        <v>4</v>
      </c>
      <c r="B5" s="145" t="str">
        <f>'Wettkampf 1'!B5</f>
        <v>Börgermoor</v>
      </c>
      <c r="C5" s="137"/>
      <c r="D5" s="153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36"/>
      <c r="V5" s="136"/>
      <c r="W5" s="140"/>
      <c r="X5" s="148" t="s">
        <v>50</v>
      </c>
      <c r="Y5" s="193"/>
      <c r="Z5" s="194"/>
      <c r="AA5" s="129"/>
    </row>
    <row r="6" spans="1:29" ht="30.75" customHeight="1" x14ac:dyDescent="0.5">
      <c r="A6" s="85">
        <v>5</v>
      </c>
      <c r="B6" s="145" t="str">
        <f>'Wettkampf 1'!B6</f>
        <v>Mannschaft 5</v>
      </c>
      <c r="C6" s="137"/>
      <c r="D6" s="153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  <c r="U6" s="138"/>
      <c r="V6" s="138"/>
      <c r="W6" s="140"/>
      <c r="X6" s="148" t="s">
        <v>49</v>
      </c>
      <c r="Y6" s="193"/>
      <c r="Z6" s="194"/>
      <c r="AA6" s="129"/>
    </row>
    <row r="7" spans="1:29" ht="30.75" customHeight="1" x14ac:dyDescent="0.3">
      <c r="A7" s="85">
        <v>6</v>
      </c>
      <c r="B7" s="145" t="str">
        <f>'Wettkampf 1'!B7</f>
        <v>Mannschaft 6</v>
      </c>
      <c r="C7" s="137"/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U7" s="138"/>
      <c r="V7" s="138"/>
      <c r="W7" s="140"/>
      <c r="X7" s="147" t="s">
        <v>69</v>
      </c>
      <c r="Y7" s="193"/>
      <c r="Z7" s="194"/>
      <c r="AA7" s="129"/>
    </row>
    <row r="8" spans="1:29" ht="15" customHeight="1" x14ac:dyDescent="0.3">
      <c r="B8" s="136"/>
      <c r="C8" s="136"/>
      <c r="D8" s="141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40"/>
      <c r="X8" s="140"/>
      <c r="Y8" s="140"/>
      <c r="Z8" s="140"/>
      <c r="AA8" s="129"/>
    </row>
    <row r="9" spans="1:29" ht="52.2" thickBot="1" x14ac:dyDescent="0.35">
      <c r="A9" s="143"/>
      <c r="B9" s="149" t="s">
        <v>76</v>
      </c>
      <c r="C9" s="149" t="s">
        <v>74</v>
      </c>
      <c r="D9" s="150" t="s">
        <v>77</v>
      </c>
      <c r="E9" s="149" t="s">
        <v>75</v>
      </c>
      <c r="F9" s="151"/>
      <c r="G9" s="151" t="s">
        <v>39</v>
      </c>
      <c r="H9" s="151"/>
      <c r="I9" s="151" t="s">
        <v>40</v>
      </c>
      <c r="J9" s="151"/>
      <c r="K9" s="151" t="s">
        <v>41</v>
      </c>
      <c r="L9" s="151"/>
      <c r="M9" s="151" t="s">
        <v>42</v>
      </c>
      <c r="N9" s="151"/>
      <c r="O9" s="151" t="s">
        <v>43</v>
      </c>
      <c r="P9" s="151"/>
      <c r="Q9" s="151" t="s">
        <v>44</v>
      </c>
      <c r="R9" s="151"/>
      <c r="S9" s="151"/>
      <c r="T9" s="151"/>
      <c r="U9" s="149" t="s">
        <v>80</v>
      </c>
      <c r="V9" s="151"/>
      <c r="W9" s="187" t="s">
        <v>36</v>
      </c>
      <c r="X9" s="188"/>
      <c r="Y9" s="188"/>
      <c r="Z9" s="189"/>
    </row>
    <row r="10" spans="1:29" ht="37.5" customHeight="1" x14ac:dyDescent="0.3">
      <c r="A10" s="85">
        <v>1</v>
      </c>
      <c r="B10" s="159" t="str">
        <f>'Wettkampf 1'!B10</f>
        <v>Barnowski Paul</v>
      </c>
      <c r="C10" s="159" t="str">
        <f>'Wettkampf 1'!C10</f>
        <v>Sögel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U10" s="126"/>
      <c r="W10" s="101"/>
      <c r="X10" s="101"/>
      <c r="Y10" s="130"/>
      <c r="Z10" s="132"/>
      <c r="AA10" s="22">
        <f>IF(Z10=D10,1,0)</f>
        <v>1</v>
      </c>
      <c r="AB10" s="22">
        <f>IF(Z10=0,0,1)</f>
        <v>0</v>
      </c>
      <c r="AC10" s="127" t="str">
        <f>IF(AA10+AB10=2,"Korrekt","")</f>
        <v/>
      </c>
    </row>
    <row r="11" spans="1:29" ht="37.5" customHeight="1" x14ac:dyDescent="0.3">
      <c r="A11" s="85">
        <v>2</v>
      </c>
      <c r="B11" s="159" t="str">
        <f>'Wettkampf 1'!B11</f>
        <v>Bode Hans Herman</v>
      </c>
      <c r="C11" s="159" t="str">
        <f>'Wettkampf 1'!C11</f>
        <v>Sögel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U11" s="126"/>
      <c r="W11" s="103"/>
      <c r="X11" s="103"/>
      <c r="Y11" s="131"/>
      <c r="Z11" s="133"/>
      <c r="AA11" s="22">
        <f t="shared" ref="AA11:AA45" si="13">IF(Z11=D11,1,0)</f>
        <v>1</v>
      </c>
      <c r="AB11" s="22">
        <f t="shared" ref="AB11:AB45" si="14">IF(Z11=0,0,1)</f>
        <v>0</v>
      </c>
      <c r="AC11" s="127" t="str">
        <f t="shared" ref="AC11:AC45" si="15">IF(AA11+AB11=2,"Korrekt","")</f>
        <v/>
      </c>
    </row>
    <row r="12" spans="1:29" ht="37.5" customHeight="1" x14ac:dyDescent="0.3">
      <c r="A12" s="85">
        <v>3</v>
      </c>
      <c r="B12" s="159" t="str">
        <f>'Wettkampf 1'!B12</f>
        <v>Robbers Werner</v>
      </c>
      <c r="C12" s="159" t="str">
        <f>'Wettkampf 1'!C12</f>
        <v>Sögel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U12" s="126"/>
      <c r="W12" s="103"/>
      <c r="X12" s="103"/>
      <c r="Y12" s="131"/>
      <c r="Z12" s="133"/>
      <c r="AA12" s="22">
        <f t="shared" si="13"/>
        <v>1</v>
      </c>
      <c r="AB12" s="22">
        <f t="shared" si="14"/>
        <v>0</v>
      </c>
      <c r="AC12" s="127" t="str">
        <f t="shared" si="15"/>
        <v/>
      </c>
    </row>
    <row r="13" spans="1:29" ht="37.5" customHeight="1" x14ac:dyDescent="0.3">
      <c r="A13" s="85">
        <v>4</v>
      </c>
      <c r="B13" s="159" t="str">
        <f>'Wettkampf 1'!B13</f>
        <v>van der Lugt Dirk Jan</v>
      </c>
      <c r="C13" s="159" t="str">
        <f>'Wettkampf 1'!C13</f>
        <v>Sögel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U13" s="126"/>
      <c r="W13" s="103"/>
      <c r="X13" s="103"/>
      <c r="Y13" s="131"/>
      <c r="Z13" s="133"/>
      <c r="AA13" s="22">
        <f t="shared" si="13"/>
        <v>1</v>
      </c>
      <c r="AB13" s="22">
        <f t="shared" si="14"/>
        <v>0</v>
      </c>
      <c r="AC13" s="127" t="str">
        <f t="shared" si="15"/>
        <v/>
      </c>
    </row>
    <row r="14" spans="1:29" ht="37.5" customHeight="1" x14ac:dyDescent="0.3">
      <c r="A14" s="85">
        <v>5</v>
      </c>
      <c r="B14" s="159" t="str">
        <f>'Wettkampf 1'!B14</f>
        <v>Schütze 5</v>
      </c>
      <c r="C14" s="159" t="str">
        <f>'Wettkampf 1'!C14</f>
        <v>Mannschaft 5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0</v>
      </c>
      <c r="U14" s="126"/>
      <c r="W14" s="103"/>
      <c r="X14" s="103"/>
      <c r="Y14" s="131"/>
      <c r="Z14" s="133"/>
      <c r="AA14" s="22">
        <f t="shared" si="13"/>
        <v>1</v>
      </c>
      <c r="AB14" s="22">
        <f t="shared" si="14"/>
        <v>0</v>
      </c>
      <c r="AC14" s="127" t="str">
        <f t="shared" si="15"/>
        <v/>
      </c>
    </row>
    <row r="15" spans="1:29" ht="37.5" customHeight="1" x14ac:dyDescent="0.3">
      <c r="A15" s="85">
        <v>6</v>
      </c>
      <c r="B15" s="159" t="str">
        <f>'Wettkampf 1'!B15</f>
        <v>Schütze 6</v>
      </c>
      <c r="C15" s="159" t="str">
        <f>'Wettkampf 1'!C15</f>
        <v>Mannschaft 5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0</v>
      </c>
      <c r="U15" s="126"/>
      <c r="W15" s="103"/>
      <c r="X15" s="103"/>
      <c r="Y15" s="131"/>
      <c r="Z15" s="133"/>
      <c r="AA15" s="22">
        <f t="shared" si="13"/>
        <v>1</v>
      </c>
      <c r="AB15" s="22">
        <f t="shared" si="14"/>
        <v>0</v>
      </c>
      <c r="AC15" s="127" t="str">
        <f t="shared" si="15"/>
        <v/>
      </c>
    </row>
    <row r="16" spans="1:29" ht="37.5" customHeight="1" x14ac:dyDescent="0.3">
      <c r="A16" s="85">
        <v>7</v>
      </c>
      <c r="B16" s="159" t="str">
        <f>'Wettkampf 1'!B16</f>
        <v>Baalmann Werner</v>
      </c>
      <c r="C16" s="159" t="str">
        <f>'Wettkampf 1'!C16</f>
        <v>Eisten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U16" s="126"/>
      <c r="W16" s="103"/>
      <c r="X16" s="103"/>
      <c r="Y16" s="131"/>
      <c r="Z16" s="133"/>
      <c r="AA16" s="22">
        <f t="shared" si="13"/>
        <v>1</v>
      </c>
      <c r="AB16" s="22">
        <f t="shared" si="14"/>
        <v>0</v>
      </c>
      <c r="AC16" s="127" t="str">
        <f t="shared" si="15"/>
        <v/>
      </c>
    </row>
    <row r="17" spans="1:29" ht="37.5" customHeight="1" x14ac:dyDescent="0.3">
      <c r="A17" s="85">
        <v>8</v>
      </c>
      <c r="B17" s="159" t="str">
        <f>'Wettkampf 1'!B17</f>
        <v>Büter Wilhelm</v>
      </c>
      <c r="C17" s="159" t="str">
        <f>'Wettkampf 1'!C17</f>
        <v>Eisten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U17" s="126"/>
      <c r="W17" s="103"/>
      <c r="X17" s="103"/>
      <c r="Y17" s="131"/>
      <c r="Z17" s="133"/>
      <c r="AA17" s="22">
        <f t="shared" si="13"/>
        <v>1</v>
      </c>
      <c r="AB17" s="22">
        <f t="shared" si="14"/>
        <v>0</v>
      </c>
      <c r="AC17" s="127" t="str">
        <f t="shared" si="15"/>
        <v/>
      </c>
    </row>
    <row r="18" spans="1:29" ht="37.5" customHeight="1" x14ac:dyDescent="0.3">
      <c r="A18" s="85">
        <v>9</v>
      </c>
      <c r="B18" s="159" t="str">
        <f>'Wettkampf 1'!B18</f>
        <v>Landwehr Theo</v>
      </c>
      <c r="C18" s="159" t="str">
        <f>'Wettkampf 1'!C18</f>
        <v>Eisten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U18" s="126"/>
      <c r="W18" s="103"/>
      <c r="X18" s="103"/>
      <c r="Y18" s="131"/>
      <c r="Z18" s="133"/>
      <c r="AA18" s="22">
        <f t="shared" si="13"/>
        <v>1</v>
      </c>
      <c r="AB18" s="22">
        <f t="shared" si="14"/>
        <v>0</v>
      </c>
      <c r="AC18" s="127" t="str">
        <f t="shared" si="15"/>
        <v/>
      </c>
    </row>
    <row r="19" spans="1:29" ht="37.5" customHeight="1" x14ac:dyDescent="0.3">
      <c r="A19" s="85">
        <v>10</v>
      </c>
      <c r="B19" s="159" t="str">
        <f>'Wettkampf 1'!B19</f>
        <v>Schute Helmut</v>
      </c>
      <c r="C19" s="159" t="str">
        <f>'Wettkampf 1'!C19</f>
        <v>Eisten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U19" s="126"/>
      <c r="W19" s="103"/>
      <c r="X19" s="103"/>
      <c r="Y19" s="131"/>
      <c r="Z19" s="133"/>
      <c r="AA19" s="22">
        <f t="shared" si="13"/>
        <v>1</v>
      </c>
      <c r="AB19" s="22">
        <f t="shared" si="14"/>
        <v>0</v>
      </c>
      <c r="AC19" s="127" t="str">
        <f t="shared" si="15"/>
        <v/>
      </c>
    </row>
    <row r="20" spans="1:29" ht="37.5" customHeight="1" x14ac:dyDescent="0.3">
      <c r="A20" s="85">
        <v>11</v>
      </c>
      <c r="B20" s="159" t="str">
        <f>'Wettkampf 1'!B20</f>
        <v>Schütze 11</v>
      </c>
      <c r="C20" s="159" t="str">
        <f>'Wettkampf 1'!C20</f>
        <v>Mannschaft 5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0</v>
      </c>
      <c r="U20" s="126"/>
      <c r="W20" s="103"/>
      <c r="X20" s="103"/>
      <c r="Y20" s="131"/>
      <c r="Z20" s="133"/>
      <c r="AA20" s="22">
        <f t="shared" si="13"/>
        <v>1</v>
      </c>
      <c r="AB20" s="22">
        <f t="shared" si="14"/>
        <v>0</v>
      </c>
      <c r="AC20" s="127" t="str">
        <f t="shared" si="15"/>
        <v/>
      </c>
    </row>
    <row r="21" spans="1:29" ht="37.5" customHeight="1" x14ac:dyDescent="0.3">
      <c r="A21" s="85">
        <v>12</v>
      </c>
      <c r="B21" s="159" t="str">
        <f>'Wettkampf 1'!B21</f>
        <v>Schütze 12</v>
      </c>
      <c r="C21" s="159" t="str">
        <f>'Wettkampf 1'!C21</f>
        <v>Mannschaft 6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1</v>
      </c>
      <c r="U21" s="126"/>
      <c r="W21" s="103"/>
      <c r="X21" s="103"/>
      <c r="Y21" s="131"/>
      <c r="Z21" s="133"/>
      <c r="AA21" s="22">
        <f t="shared" si="13"/>
        <v>1</v>
      </c>
      <c r="AB21" s="22">
        <f t="shared" si="14"/>
        <v>0</v>
      </c>
      <c r="AC21" s="127" t="str">
        <f t="shared" si="15"/>
        <v/>
      </c>
    </row>
    <row r="22" spans="1:29" ht="37.5" customHeight="1" x14ac:dyDescent="0.3">
      <c r="A22" s="85">
        <v>13</v>
      </c>
      <c r="B22" s="159" t="str">
        <f>'Wettkampf 1'!B22</f>
        <v>Broermann Carl</v>
      </c>
      <c r="C22" s="159" t="str">
        <f>'Wettkampf 1'!C22</f>
        <v>Werlte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U22" s="126"/>
      <c r="W22" s="103"/>
      <c r="X22" s="103"/>
      <c r="Y22" s="131"/>
      <c r="Z22" s="133"/>
      <c r="AA22" s="22">
        <f t="shared" si="13"/>
        <v>1</v>
      </c>
      <c r="AB22" s="22">
        <f t="shared" si="14"/>
        <v>0</v>
      </c>
      <c r="AC22" s="127" t="str">
        <f t="shared" si="15"/>
        <v/>
      </c>
    </row>
    <row r="23" spans="1:29" ht="37.5" customHeight="1" x14ac:dyDescent="0.3">
      <c r="A23" s="85">
        <v>14</v>
      </c>
      <c r="B23" s="159" t="str">
        <f>'Wettkampf 1'!B23</f>
        <v>Niermann Hans</v>
      </c>
      <c r="C23" s="159" t="str">
        <f>'Wettkampf 1'!C23</f>
        <v>Werlte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U23" s="126"/>
      <c r="W23" s="103"/>
      <c r="X23" s="103"/>
      <c r="Y23" s="131"/>
      <c r="Z23" s="133"/>
      <c r="AA23" s="22">
        <f t="shared" si="13"/>
        <v>1</v>
      </c>
      <c r="AB23" s="22">
        <f t="shared" si="14"/>
        <v>0</v>
      </c>
      <c r="AC23" s="127" t="str">
        <f t="shared" si="15"/>
        <v/>
      </c>
    </row>
    <row r="24" spans="1:29" ht="37.5" customHeight="1" x14ac:dyDescent="0.3">
      <c r="A24" s="85">
        <v>15</v>
      </c>
      <c r="B24" s="159" t="str">
        <f>'Wettkampf 1'!B24</f>
        <v>Rolfes Bernhard</v>
      </c>
      <c r="C24" s="159" t="str">
        <f>'Wettkampf 1'!C24</f>
        <v>Werlte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U24" s="126"/>
      <c r="W24" s="103"/>
      <c r="X24" s="103"/>
      <c r="Y24" s="131"/>
      <c r="Z24" s="133"/>
      <c r="AA24" s="22">
        <f t="shared" si="13"/>
        <v>1</v>
      </c>
      <c r="AB24" s="22">
        <f t="shared" si="14"/>
        <v>0</v>
      </c>
      <c r="AC24" s="127" t="str">
        <f t="shared" si="15"/>
        <v/>
      </c>
    </row>
    <row r="25" spans="1:29" ht="37.5" customHeight="1" x14ac:dyDescent="0.3">
      <c r="A25" s="85">
        <v>16</v>
      </c>
      <c r="B25" s="159" t="str">
        <f>'Wettkampf 1'!B25</f>
        <v>Staggenborg Hans</v>
      </c>
      <c r="C25" s="159" t="str">
        <f>'Wettkampf 1'!C25</f>
        <v>Werlte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U25" s="126"/>
      <c r="W25" s="103"/>
      <c r="X25" s="103"/>
      <c r="Y25" s="131"/>
      <c r="Z25" s="133"/>
      <c r="AA25" s="22">
        <f t="shared" si="13"/>
        <v>1</v>
      </c>
      <c r="AB25" s="22">
        <f t="shared" si="14"/>
        <v>0</v>
      </c>
      <c r="AC25" s="127" t="str">
        <f t="shared" si="15"/>
        <v/>
      </c>
    </row>
    <row r="26" spans="1:29" ht="37.5" customHeight="1" x14ac:dyDescent="0.3">
      <c r="A26" s="85">
        <v>17</v>
      </c>
      <c r="B26" s="159" t="str">
        <f>'Wettkampf 1'!B26</f>
        <v>Abeln Bernhard</v>
      </c>
      <c r="C26" s="159" t="str">
        <f>'Wettkampf 1'!C26</f>
        <v>Werlte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U26" s="126"/>
      <c r="W26" s="103"/>
      <c r="X26" s="103"/>
      <c r="Y26" s="131"/>
      <c r="Z26" s="133"/>
      <c r="AA26" s="22">
        <f t="shared" si="13"/>
        <v>1</v>
      </c>
      <c r="AB26" s="22">
        <f t="shared" si="14"/>
        <v>0</v>
      </c>
      <c r="AC26" s="127" t="str">
        <f t="shared" si="15"/>
        <v/>
      </c>
    </row>
    <row r="27" spans="1:29" ht="37.5" customHeight="1" x14ac:dyDescent="0.3">
      <c r="A27" s="85">
        <v>18</v>
      </c>
      <c r="B27" s="159" t="str">
        <f>'Wettkampf 1'!B27</f>
        <v>Schütze 18</v>
      </c>
      <c r="C27" s="159" t="str">
        <f>'Wettkampf 1'!C27</f>
        <v>Mannschaft 6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1</v>
      </c>
      <c r="U27" s="126"/>
      <c r="W27" s="103"/>
      <c r="X27" s="103"/>
      <c r="Y27" s="131"/>
      <c r="Z27" s="133"/>
      <c r="AA27" s="22">
        <f t="shared" si="13"/>
        <v>1</v>
      </c>
      <c r="AB27" s="22">
        <f t="shared" si="14"/>
        <v>0</v>
      </c>
      <c r="AC27" s="127" t="str">
        <f t="shared" si="15"/>
        <v/>
      </c>
    </row>
    <row r="28" spans="1:29" ht="37.5" customHeight="1" x14ac:dyDescent="0.3">
      <c r="A28" s="85">
        <v>19</v>
      </c>
      <c r="B28" s="159" t="str">
        <f>'Wettkampf 1'!B28</f>
        <v>Arlinghaus Paul</v>
      </c>
      <c r="C28" s="159" t="str">
        <f>'Wettkampf 1'!C28</f>
        <v>Börgermoor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U28" s="126"/>
      <c r="W28" s="103"/>
      <c r="X28" s="103"/>
      <c r="Y28" s="131"/>
      <c r="Z28" s="133"/>
      <c r="AA28" s="22">
        <f t="shared" si="13"/>
        <v>1</v>
      </c>
      <c r="AB28" s="22">
        <f t="shared" si="14"/>
        <v>0</v>
      </c>
      <c r="AC28" s="127" t="str">
        <f t="shared" si="15"/>
        <v/>
      </c>
    </row>
    <row r="29" spans="1:29" ht="37.5" customHeight="1" x14ac:dyDescent="0.3">
      <c r="A29" s="85">
        <v>20</v>
      </c>
      <c r="B29" s="159" t="str">
        <f>'Wettkampf 1'!B29</f>
        <v>Hörmeyer Georg</v>
      </c>
      <c r="C29" s="159" t="str">
        <f>'Wettkampf 1'!C29</f>
        <v>Börgermoor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U29" s="126"/>
      <c r="W29" s="103"/>
      <c r="X29" s="103"/>
      <c r="Y29" s="131"/>
      <c r="Z29" s="133"/>
      <c r="AA29" s="22">
        <f t="shared" si="13"/>
        <v>1</v>
      </c>
      <c r="AB29" s="22">
        <f t="shared" si="14"/>
        <v>0</v>
      </c>
      <c r="AC29" s="127" t="str">
        <f t="shared" si="15"/>
        <v/>
      </c>
    </row>
    <row r="30" spans="1:29" ht="37.5" customHeight="1" x14ac:dyDescent="0.3">
      <c r="A30" s="85">
        <v>21</v>
      </c>
      <c r="B30" s="159" t="str">
        <f>'Wettkampf 1'!B30</f>
        <v>Mattke Werner</v>
      </c>
      <c r="C30" s="159" t="str">
        <f>'Wettkampf 1'!C30</f>
        <v>Börgermoor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U30" s="126"/>
      <c r="W30" s="103"/>
      <c r="X30" s="103"/>
      <c r="Y30" s="131"/>
      <c r="Z30" s="133"/>
      <c r="AA30" s="22">
        <f t="shared" si="13"/>
        <v>1</v>
      </c>
      <c r="AB30" s="22">
        <f t="shared" si="14"/>
        <v>0</v>
      </c>
      <c r="AC30" s="127" t="str">
        <f t="shared" si="15"/>
        <v/>
      </c>
    </row>
    <row r="31" spans="1:29" ht="37.5" customHeight="1" x14ac:dyDescent="0.3">
      <c r="A31" s="85">
        <v>22</v>
      </c>
      <c r="B31" s="159" t="str">
        <f>'Wettkampf 1'!B31</f>
        <v>Teepker Karl</v>
      </c>
      <c r="C31" s="159" t="str">
        <f>'Wettkampf 1'!C31</f>
        <v>Börgermoor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U31" s="126"/>
      <c r="W31" s="103"/>
      <c r="X31" s="103"/>
      <c r="Y31" s="131"/>
      <c r="Z31" s="133"/>
      <c r="AA31" s="22">
        <f t="shared" si="13"/>
        <v>1</v>
      </c>
      <c r="AB31" s="22">
        <f t="shared" si="14"/>
        <v>0</v>
      </c>
      <c r="AC31" s="127" t="str">
        <f t="shared" si="15"/>
        <v/>
      </c>
    </row>
    <row r="32" spans="1:29" ht="37.5" customHeight="1" x14ac:dyDescent="0.3">
      <c r="A32" s="85">
        <v>23</v>
      </c>
      <c r="B32" s="159" t="str">
        <f>'Wettkampf 1'!B32</f>
        <v>Schütze 23</v>
      </c>
      <c r="C32" s="159" t="str">
        <f>'Wettkampf 1'!C32</f>
        <v>Mannschaft 5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U32" s="126"/>
      <c r="W32" s="103"/>
      <c r="X32" s="103"/>
      <c r="Y32" s="131"/>
      <c r="Z32" s="133"/>
      <c r="AA32" s="22">
        <f t="shared" si="13"/>
        <v>1</v>
      </c>
      <c r="AB32" s="22">
        <f t="shared" si="14"/>
        <v>0</v>
      </c>
      <c r="AC32" s="127" t="str">
        <f t="shared" si="15"/>
        <v/>
      </c>
    </row>
    <row r="33" spans="1:29" ht="37.5" customHeight="1" x14ac:dyDescent="0.3">
      <c r="A33" s="85">
        <v>24</v>
      </c>
      <c r="B33" s="159" t="str">
        <f>'Wettkampf 1'!B33</f>
        <v>Schütze 24</v>
      </c>
      <c r="C33" s="159" t="str">
        <f>'Wettkampf 1'!C33</f>
        <v>Mannschaft 6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1</v>
      </c>
      <c r="U33" s="126"/>
      <c r="W33" s="103"/>
      <c r="X33" s="103"/>
      <c r="Y33" s="131"/>
      <c r="Z33" s="133"/>
      <c r="AA33" s="22">
        <f t="shared" si="13"/>
        <v>1</v>
      </c>
      <c r="AB33" s="22">
        <f t="shared" si="14"/>
        <v>0</v>
      </c>
      <c r="AC33" s="127" t="str">
        <f t="shared" si="15"/>
        <v/>
      </c>
    </row>
    <row r="34" spans="1:29" ht="37.5" customHeight="1" x14ac:dyDescent="0.3">
      <c r="A34" s="85">
        <v>25</v>
      </c>
      <c r="B34" s="159" t="str">
        <f>'Wettkampf 1'!B34</f>
        <v>Schütze 25</v>
      </c>
      <c r="C34" s="159" t="str">
        <f>'Wettkampf 1'!C34</f>
        <v>Mannschaft 5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U34" s="126"/>
      <c r="W34" s="103"/>
      <c r="X34" s="103"/>
      <c r="Y34" s="131"/>
      <c r="Z34" s="133"/>
      <c r="AA34" s="22">
        <f t="shared" si="13"/>
        <v>1</v>
      </c>
      <c r="AB34" s="22">
        <f t="shared" si="14"/>
        <v>0</v>
      </c>
      <c r="AC34" s="127" t="str">
        <f t="shared" si="15"/>
        <v/>
      </c>
    </row>
    <row r="35" spans="1:29" ht="37.5" customHeight="1" x14ac:dyDescent="0.3">
      <c r="A35" s="85">
        <v>26</v>
      </c>
      <c r="B35" s="159" t="str">
        <f>'Wettkampf 1'!B35</f>
        <v>Schütze 26</v>
      </c>
      <c r="C35" s="159" t="str">
        <f>'Wettkampf 1'!C35</f>
        <v>Mannschaft 5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U35" s="126"/>
      <c r="W35" s="103"/>
      <c r="X35" s="103"/>
      <c r="Y35" s="131"/>
      <c r="Z35" s="133"/>
      <c r="AA35" s="22">
        <f t="shared" si="13"/>
        <v>1</v>
      </c>
      <c r="AB35" s="22">
        <f t="shared" si="14"/>
        <v>0</v>
      </c>
      <c r="AC35" s="127" t="str">
        <f t="shared" si="15"/>
        <v/>
      </c>
    </row>
    <row r="36" spans="1:29" ht="37.5" customHeight="1" x14ac:dyDescent="0.3">
      <c r="A36" s="85">
        <v>27</v>
      </c>
      <c r="B36" s="159" t="str">
        <f>'Wettkampf 1'!B36</f>
        <v>Schütze 27</v>
      </c>
      <c r="C36" s="159" t="str">
        <f>'Wettkampf 1'!C36</f>
        <v>Mannschaft 5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U36" s="126"/>
      <c r="W36" s="103"/>
      <c r="X36" s="103"/>
      <c r="Y36" s="131"/>
      <c r="Z36" s="133"/>
      <c r="AA36" s="22">
        <f t="shared" si="13"/>
        <v>1</v>
      </c>
      <c r="AB36" s="22">
        <f t="shared" si="14"/>
        <v>0</v>
      </c>
      <c r="AC36" s="127" t="str">
        <f t="shared" si="15"/>
        <v/>
      </c>
    </row>
    <row r="37" spans="1:29" ht="37.5" customHeight="1" x14ac:dyDescent="0.3">
      <c r="A37" s="85">
        <v>28</v>
      </c>
      <c r="B37" s="159" t="str">
        <f>'Wettkampf 1'!B37</f>
        <v>Schütze 28</v>
      </c>
      <c r="C37" s="159" t="str">
        <f>'Wettkampf 1'!C37</f>
        <v>Mannschaft 5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U37" s="126"/>
      <c r="W37" s="103"/>
      <c r="X37" s="103"/>
      <c r="Y37" s="131"/>
      <c r="Z37" s="133"/>
      <c r="AA37" s="22">
        <f t="shared" si="13"/>
        <v>1</v>
      </c>
      <c r="AB37" s="22">
        <f t="shared" si="14"/>
        <v>0</v>
      </c>
      <c r="AC37" s="127" t="str">
        <f t="shared" si="15"/>
        <v/>
      </c>
    </row>
    <row r="38" spans="1:29" ht="37.5" customHeight="1" x14ac:dyDescent="0.3">
      <c r="A38" s="85">
        <v>29</v>
      </c>
      <c r="B38" s="159" t="str">
        <f>'Wettkampf 1'!B38</f>
        <v>Schütze 29</v>
      </c>
      <c r="C38" s="159" t="str">
        <f>'Wettkampf 1'!C38</f>
        <v>Mannschaft 5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U38" s="126"/>
      <c r="W38" s="103"/>
      <c r="X38" s="103"/>
      <c r="Y38" s="131"/>
      <c r="Z38" s="133"/>
      <c r="AA38" s="22">
        <f t="shared" si="13"/>
        <v>1</v>
      </c>
      <c r="AB38" s="22">
        <f t="shared" si="14"/>
        <v>0</v>
      </c>
      <c r="AC38" s="127" t="str">
        <f t="shared" si="15"/>
        <v/>
      </c>
    </row>
    <row r="39" spans="1:29" ht="37.5" customHeight="1" x14ac:dyDescent="0.3">
      <c r="A39" s="85">
        <v>30</v>
      </c>
      <c r="B39" s="159" t="str">
        <f>'Wettkampf 1'!B39</f>
        <v>Schütze 30</v>
      </c>
      <c r="C39" s="159" t="str">
        <f>'Wettkampf 1'!C39</f>
        <v>Mannschaft 5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U39" s="126"/>
      <c r="W39" s="103"/>
      <c r="X39" s="103"/>
      <c r="Y39" s="131"/>
      <c r="Z39" s="133"/>
      <c r="AA39" s="22">
        <f t="shared" si="13"/>
        <v>1</v>
      </c>
      <c r="AB39" s="22">
        <f t="shared" si="14"/>
        <v>0</v>
      </c>
      <c r="AC39" s="127" t="str">
        <f t="shared" si="15"/>
        <v/>
      </c>
    </row>
    <row r="40" spans="1:29" ht="37.5" customHeight="1" x14ac:dyDescent="0.3">
      <c r="A40" s="85">
        <v>31</v>
      </c>
      <c r="B40" s="159" t="str">
        <f>'Wettkampf 1'!B40</f>
        <v>Schütze 31</v>
      </c>
      <c r="C40" s="159" t="str">
        <f>'Wettkampf 1'!C40</f>
        <v>Mannschaft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U40" s="126"/>
      <c r="W40" s="103"/>
      <c r="X40" s="103"/>
      <c r="Y40" s="131"/>
      <c r="Z40" s="133"/>
      <c r="AA40" s="22">
        <f t="shared" si="13"/>
        <v>1</v>
      </c>
      <c r="AB40" s="22">
        <f t="shared" si="14"/>
        <v>0</v>
      </c>
      <c r="AC40" s="127" t="str">
        <f t="shared" si="15"/>
        <v/>
      </c>
    </row>
    <row r="41" spans="1:29" ht="37.5" customHeight="1" x14ac:dyDescent="0.3">
      <c r="A41" s="85">
        <v>32</v>
      </c>
      <c r="B41" s="159" t="str">
        <f>'Wettkampf 1'!B41</f>
        <v>Schütze 32</v>
      </c>
      <c r="C41" s="159" t="str">
        <f>'Wettkampf 1'!C41</f>
        <v>Mannschaft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U41" s="126"/>
      <c r="W41" s="103"/>
      <c r="X41" s="103"/>
      <c r="Y41" s="131"/>
      <c r="Z41" s="133"/>
      <c r="AA41" s="22">
        <f t="shared" si="13"/>
        <v>1</v>
      </c>
      <c r="AB41" s="22">
        <f t="shared" si="14"/>
        <v>0</v>
      </c>
      <c r="AC41" s="127" t="str">
        <f t="shared" si="15"/>
        <v/>
      </c>
    </row>
    <row r="42" spans="1:29" ht="37.5" customHeight="1" x14ac:dyDescent="0.3">
      <c r="A42" s="85">
        <v>33</v>
      </c>
      <c r="B42" s="159" t="str">
        <f>'Wettkampf 1'!B42</f>
        <v>Schütze 33</v>
      </c>
      <c r="C42" s="159" t="str">
        <f>'Wettkampf 1'!C42</f>
        <v>Mannschaft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U42" s="126"/>
      <c r="W42" s="103"/>
      <c r="X42" s="103"/>
      <c r="Y42" s="131"/>
      <c r="Z42" s="133"/>
      <c r="AA42" s="22">
        <f t="shared" si="13"/>
        <v>1</v>
      </c>
      <c r="AB42" s="22">
        <f t="shared" si="14"/>
        <v>0</v>
      </c>
      <c r="AC42" s="127" t="str">
        <f t="shared" si="15"/>
        <v/>
      </c>
    </row>
    <row r="43" spans="1:29" ht="37.5" customHeight="1" x14ac:dyDescent="0.3">
      <c r="A43" s="85">
        <v>34</v>
      </c>
      <c r="B43" s="159" t="str">
        <f>'Wettkampf 1'!B43</f>
        <v>Schütze 34</v>
      </c>
      <c r="C43" s="159" t="str">
        <f>'Wettkampf 1'!C43</f>
        <v>Mannschaft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U43" s="126"/>
      <c r="W43" s="103"/>
      <c r="X43" s="103"/>
      <c r="Y43" s="131"/>
      <c r="Z43" s="133"/>
      <c r="AA43" s="22">
        <f t="shared" si="13"/>
        <v>1</v>
      </c>
      <c r="AB43" s="22">
        <f t="shared" si="14"/>
        <v>0</v>
      </c>
      <c r="AC43" s="127" t="str">
        <f t="shared" si="15"/>
        <v/>
      </c>
    </row>
    <row r="44" spans="1:29" ht="37.5" customHeight="1" x14ac:dyDescent="0.3">
      <c r="A44" s="85">
        <v>35</v>
      </c>
      <c r="B44" s="159" t="str">
        <f>'Wettkampf 1'!B44</f>
        <v>Schütze 35</v>
      </c>
      <c r="C44" s="159" t="str">
        <f>'Wettkampf 1'!C44</f>
        <v>Mannschaft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U44" s="126"/>
      <c r="W44" s="103"/>
      <c r="X44" s="103"/>
      <c r="Y44" s="131"/>
      <c r="Z44" s="133"/>
      <c r="AA44" s="22">
        <f t="shared" si="13"/>
        <v>1</v>
      </c>
      <c r="AB44" s="22">
        <f t="shared" si="14"/>
        <v>0</v>
      </c>
      <c r="AC44" s="127" t="str">
        <f t="shared" si="15"/>
        <v/>
      </c>
    </row>
    <row r="45" spans="1:29" ht="37.5" customHeight="1" thickBot="1" x14ac:dyDescent="0.35">
      <c r="A45" s="85">
        <v>36</v>
      </c>
      <c r="B45" s="159" t="str">
        <f>'Wettkampf 1'!B45</f>
        <v>Schütze 36</v>
      </c>
      <c r="C45" s="159" t="str">
        <f>'Wettkampf 1'!C45</f>
        <v>Mannschaft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U45" s="126"/>
      <c r="W45" s="103"/>
      <c r="X45" s="103"/>
      <c r="Y45" s="131"/>
      <c r="Z45" s="134"/>
      <c r="AA45" s="22">
        <f t="shared" si="13"/>
        <v>1</v>
      </c>
      <c r="AB45" s="22">
        <f t="shared" si="14"/>
        <v>0</v>
      </c>
      <c r="AC45" s="127" t="str">
        <f t="shared" si="15"/>
        <v/>
      </c>
    </row>
    <row r="46" spans="1:29" ht="15" customHeight="1" x14ac:dyDescent="0.3">
      <c r="B46" s="48"/>
      <c r="C46" s="48"/>
      <c r="G46" s="22">
        <f>LARGE(G10:G45,1)+LARGE(G10:G45,2)+LARGE(G10:G45,3)</f>
        <v>0</v>
      </c>
      <c r="H46" s="22">
        <f>SUM(H10:H45)</f>
        <v>4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4</v>
      </c>
      <c r="O46" s="22">
        <f>LARGE(O10:O45,1)+LARGE(O10:O45,2)+LARGE(O10:O45,3)</f>
        <v>0</v>
      </c>
      <c r="P46" s="22">
        <f>SUM(P10:P45)</f>
        <v>10</v>
      </c>
      <c r="Q46" s="22">
        <f>LARGE(Q10:Q45,1)+LARGE(Q10:Q45,2)+LARGE(Q10:Q45,3)</f>
        <v>0</v>
      </c>
      <c r="R46" s="22">
        <f>SUM(R10:S45)</f>
        <v>9</v>
      </c>
    </row>
    <row r="47" spans="1:29" ht="15" customHeight="1" x14ac:dyDescent="0.3">
      <c r="B47" s="48"/>
      <c r="C47" s="48"/>
    </row>
    <row r="48" spans="1:29" ht="15" customHeight="1" x14ac:dyDescent="0.3">
      <c r="B48" s="142" t="s">
        <v>78</v>
      </c>
      <c r="C48" s="4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7"/>
      <c r="AD49" s="128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7"/>
      <c r="AD50" s="128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7"/>
      <c r="AD51" s="128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7"/>
      <c r="AD52" s="128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7" hidden="1" customWidth="1"/>
    <col min="30" max="30" width="22.109375" style="128" customWidth="1"/>
    <col min="31" max="31" width="19.109375" style="22" bestFit="1" customWidth="1"/>
    <col min="32" max="16384" width="22" style="22"/>
  </cols>
  <sheetData>
    <row r="1" spans="1:29" ht="30.75" customHeight="1" x14ac:dyDescent="0.3">
      <c r="A1" s="85"/>
      <c r="B1" s="143" t="s">
        <v>58</v>
      </c>
      <c r="C1" s="152" t="s">
        <v>8</v>
      </c>
      <c r="D1" s="190" t="str">
        <f>Übersicht!K1</f>
        <v>2019/2020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36"/>
      <c r="V1" s="136"/>
      <c r="W1" s="136"/>
      <c r="X1" s="147" t="s">
        <v>51</v>
      </c>
      <c r="Y1" s="191"/>
      <c r="Z1" s="191"/>
    </row>
    <row r="2" spans="1:29" ht="30.75" customHeight="1" x14ac:dyDescent="0.3">
      <c r="A2" s="85">
        <v>1</v>
      </c>
      <c r="B2" s="145"/>
      <c r="C2" s="144"/>
      <c r="D2" s="190" t="s">
        <v>79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36"/>
      <c r="V2" s="136"/>
      <c r="W2" s="136"/>
      <c r="X2" s="147" t="s">
        <v>35</v>
      </c>
      <c r="Y2" s="192"/>
      <c r="Z2" s="191"/>
    </row>
    <row r="3" spans="1:29" ht="30.75" customHeight="1" x14ac:dyDescent="0.3">
      <c r="A3" s="85">
        <v>2</v>
      </c>
      <c r="B3" s="145"/>
      <c r="C3" s="137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36"/>
      <c r="V3" s="136"/>
      <c r="W3" s="136"/>
      <c r="X3" s="146"/>
      <c r="Y3" s="146"/>
      <c r="Z3" s="146"/>
    </row>
    <row r="4" spans="1:29" ht="30.75" customHeight="1" x14ac:dyDescent="0.5">
      <c r="A4" s="85">
        <v>3</v>
      </c>
      <c r="B4" s="145"/>
      <c r="C4" s="137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36"/>
      <c r="V4" s="136"/>
      <c r="W4" s="139"/>
      <c r="X4" s="146"/>
      <c r="Y4" s="146"/>
      <c r="Z4" s="148" t="s">
        <v>48</v>
      </c>
    </row>
    <row r="5" spans="1:29" ht="30.75" customHeight="1" x14ac:dyDescent="0.5">
      <c r="A5" s="85">
        <v>4</v>
      </c>
      <c r="B5" s="145"/>
      <c r="C5" s="137"/>
      <c r="D5" s="153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36"/>
      <c r="V5" s="136"/>
      <c r="W5" s="140"/>
      <c r="X5" s="148" t="s">
        <v>50</v>
      </c>
      <c r="Y5" s="193"/>
      <c r="Z5" s="194"/>
      <c r="AA5" s="129"/>
    </row>
    <row r="6" spans="1:29" ht="30.75" customHeight="1" x14ac:dyDescent="0.5">
      <c r="A6" s="85">
        <v>5</v>
      </c>
      <c r="B6" s="145"/>
      <c r="C6" s="137"/>
      <c r="D6" s="153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  <c r="U6" s="138"/>
      <c r="V6" s="138"/>
      <c r="W6" s="140"/>
      <c r="X6" s="148" t="s">
        <v>49</v>
      </c>
      <c r="Y6" s="193"/>
      <c r="Z6" s="194"/>
      <c r="AA6" s="129"/>
    </row>
    <row r="7" spans="1:29" ht="30.75" customHeight="1" x14ac:dyDescent="0.3">
      <c r="A7" s="85">
        <v>6</v>
      </c>
      <c r="B7" s="145"/>
      <c r="C7" s="137"/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U7" s="138"/>
      <c r="V7" s="138"/>
      <c r="W7" s="140"/>
      <c r="X7" s="147" t="s">
        <v>69</v>
      </c>
      <c r="Y7" s="193"/>
      <c r="Z7" s="194"/>
      <c r="AA7" s="129"/>
    </row>
    <row r="8" spans="1:29" ht="15" customHeight="1" x14ac:dyDescent="0.3">
      <c r="B8" s="136"/>
      <c r="C8" s="136"/>
      <c r="D8" s="141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40"/>
      <c r="X8" s="140"/>
      <c r="Y8" s="140"/>
      <c r="Z8" s="140"/>
      <c r="AA8" s="129"/>
    </row>
    <row r="9" spans="1:29" ht="52.2" thickBot="1" x14ac:dyDescent="0.35">
      <c r="A9" s="143"/>
      <c r="B9" s="149" t="s">
        <v>76</v>
      </c>
      <c r="C9" s="149" t="s">
        <v>74</v>
      </c>
      <c r="D9" s="150" t="s">
        <v>77</v>
      </c>
      <c r="E9" s="149" t="s">
        <v>75</v>
      </c>
      <c r="F9" s="151"/>
      <c r="G9" s="151" t="s">
        <v>39</v>
      </c>
      <c r="H9" s="151"/>
      <c r="I9" s="151" t="s">
        <v>40</v>
      </c>
      <c r="J9" s="151"/>
      <c r="K9" s="151" t="s">
        <v>41</v>
      </c>
      <c r="L9" s="151"/>
      <c r="M9" s="151" t="s">
        <v>42</v>
      </c>
      <c r="N9" s="151"/>
      <c r="O9" s="151" t="s">
        <v>43</v>
      </c>
      <c r="P9" s="151"/>
      <c r="Q9" s="151" t="s">
        <v>44</v>
      </c>
      <c r="R9" s="151"/>
      <c r="S9" s="151"/>
      <c r="T9" s="151"/>
      <c r="U9" s="149" t="s">
        <v>80</v>
      </c>
      <c r="V9" s="151"/>
      <c r="W9" s="187" t="s">
        <v>36</v>
      </c>
      <c r="X9" s="188"/>
      <c r="Y9" s="188"/>
      <c r="Z9" s="189"/>
    </row>
    <row r="10" spans="1:29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U10" s="126"/>
      <c r="W10" s="101"/>
      <c r="X10" s="101"/>
      <c r="Y10" s="130"/>
      <c r="Z10" s="132"/>
      <c r="AA10" s="22">
        <f>IF(Z10=D10,1,0)</f>
        <v>1</v>
      </c>
      <c r="AB10" s="22">
        <f>IF(Z10=0,0,1)</f>
        <v>0</v>
      </c>
      <c r="AC10" s="127" t="str">
        <f>IF(AA10+AB10=2,"Korrekt","")</f>
        <v/>
      </c>
    </row>
    <row r="11" spans="1:29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U11" s="126"/>
      <c r="W11" s="103"/>
      <c r="X11" s="103"/>
      <c r="Y11" s="131"/>
      <c r="Z11" s="133"/>
      <c r="AA11" s="22">
        <f t="shared" ref="AA11:AA45" si="13">IF(Z11=D11,1,0)</f>
        <v>1</v>
      </c>
      <c r="AB11" s="22">
        <f t="shared" ref="AB11:AB45" si="14">IF(Z11=0,0,1)</f>
        <v>0</v>
      </c>
      <c r="AC11" s="127" t="str">
        <f t="shared" ref="AC11:AC45" si="15">IF(AA11+AB11=2,"Korrekt","")</f>
        <v/>
      </c>
    </row>
    <row r="12" spans="1:29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U12" s="126"/>
      <c r="W12" s="103"/>
      <c r="X12" s="103"/>
      <c r="Y12" s="131"/>
      <c r="Z12" s="133"/>
      <c r="AA12" s="22">
        <f t="shared" si="13"/>
        <v>1</v>
      </c>
      <c r="AB12" s="22">
        <f t="shared" si="14"/>
        <v>0</v>
      </c>
      <c r="AC12" s="127" t="str">
        <f t="shared" si="15"/>
        <v/>
      </c>
    </row>
    <row r="13" spans="1:29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U13" s="126"/>
      <c r="W13" s="103"/>
      <c r="X13" s="103"/>
      <c r="Y13" s="131"/>
      <c r="Z13" s="133"/>
      <c r="AA13" s="22">
        <f t="shared" si="13"/>
        <v>1</v>
      </c>
      <c r="AB13" s="22">
        <f t="shared" si="14"/>
        <v>0</v>
      </c>
      <c r="AC13" s="127" t="str">
        <f t="shared" si="15"/>
        <v/>
      </c>
    </row>
    <row r="14" spans="1:29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U14" s="126"/>
      <c r="W14" s="103"/>
      <c r="X14" s="103"/>
      <c r="Y14" s="131"/>
      <c r="Z14" s="133"/>
      <c r="AA14" s="22">
        <f t="shared" si="13"/>
        <v>1</v>
      </c>
      <c r="AB14" s="22">
        <f t="shared" si="14"/>
        <v>0</v>
      </c>
      <c r="AC14" s="127" t="str">
        <f t="shared" si="15"/>
        <v/>
      </c>
    </row>
    <row r="15" spans="1:29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U15" s="126"/>
      <c r="W15" s="103"/>
      <c r="X15" s="103"/>
      <c r="Y15" s="131"/>
      <c r="Z15" s="133"/>
      <c r="AA15" s="22">
        <f t="shared" si="13"/>
        <v>1</v>
      </c>
      <c r="AB15" s="22">
        <f t="shared" si="14"/>
        <v>0</v>
      </c>
      <c r="AC15" s="127" t="str">
        <f t="shared" si="15"/>
        <v/>
      </c>
    </row>
    <row r="16" spans="1:29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U16" s="126"/>
      <c r="W16" s="103"/>
      <c r="X16" s="103"/>
      <c r="Y16" s="131"/>
      <c r="Z16" s="133"/>
      <c r="AA16" s="22">
        <f t="shared" si="13"/>
        <v>1</v>
      </c>
      <c r="AB16" s="22">
        <f t="shared" si="14"/>
        <v>0</v>
      </c>
      <c r="AC16" s="127" t="str">
        <f t="shared" si="15"/>
        <v/>
      </c>
    </row>
    <row r="17" spans="1:29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U17" s="126"/>
      <c r="W17" s="103"/>
      <c r="X17" s="103"/>
      <c r="Y17" s="131"/>
      <c r="Z17" s="133"/>
      <c r="AA17" s="22">
        <f t="shared" si="13"/>
        <v>1</v>
      </c>
      <c r="AB17" s="22">
        <f t="shared" si="14"/>
        <v>0</v>
      </c>
      <c r="AC17" s="127" t="str">
        <f t="shared" si="15"/>
        <v/>
      </c>
    </row>
    <row r="18" spans="1:29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U18" s="126"/>
      <c r="W18" s="103"/>
      <c r="X18" s="103"/>
      <c r="Y18" s="131"/>
      <c r="Z18" s="133"/>
      <c r="AA18" s="22">
        <f t="shared" si="13"/>
        <v>1</v>
      </c>
      <c r="AB18" s="22">
        <f t="shared" si="14"/>
        <v>0</v>
      </c>
      <c r="AC18" s="127" t="str">
        <f t="shared" si="15"/>
        <v/>
      </c>
    </row>
    <row r="19" spans="1:29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U19" s="126"/>
      <c r="W19" s="103"/>
      <c r="X19" s="103"/>
      <c r="Y19" s="131"/>
      <c r="Z19" s="133"/>
      <c r="AA19" s="22">
        <f t="shared" si="13"/>
        <v>1</v>
      </c>
      <c r="AB19" s="22">
        <f t="shared" si="14"/>
        <v>0</v>
      </c>
      <c r="AC19" s="127" t="str">
        <f t="shared" si="15"/>
        <v/>
      </c>
    </row>
    <row r="20" spans="1:29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U20" s="126"/>
      <c r="W20" s="103"/>
      <c r="X20" s="103"/>
      <c r="Y20" s="131"/>
      <c r="Z20" s="133"/>
      <c r="AA20" s="22">
        <f t="shared" si="13"/>
        <v>1</v>
      </c>
      <c r="AB20" s="22">
        <f t="shared" si="14"/>
        <v>0</v>
      </c>
      <c r="AC20" s="127" t="str">
        <f t="shared" si="15"/>
        <v/>
      </c>
    </row>
    <row r="21" spans="1:29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U21" s="126"/>
      <c r="W21" s="103"/>
      <c r="X21" s="103"/>
      <c r="Y21" s="131"/>
      <c r="Z21" s="133"/>
      <c r="AA21" s="22">
        <f t="shared" si="13"/>
        <v>1</v>
      </c>
      <c r="AB21" s="22">
        <f t="shared" si="14"/>
        <v>0</v>
      </c>
      <c r="AC21" s="127" t="str">
        <f t="shared" si="15"/>
        <v/>
      </c>
    </row>
    <row r="22" spans="1:29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U22" s="126"/>
      <c r="W22" s="103"/>
      <c r="X22" s="103"/>
      <c r="Y22" s="131"/>
      <c r="Z22" s="133"/>
      <c r="AA22" s="22">
        <f t="shared" si="13"/>
        <v>1</v>
      </c>
      <c r="AB22" s="22">
        <f t="shared" si="14"/>
        <v>0</v>
      </c>
      <c r="AC22" s="127" t="str">
        <f t="shared" si="15"/>
        <v/>
      </c>
    </row>
    <row r="23" spans="1:29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U23" s="126"/>
      <c r="W23" s="103"/>
      <c r="X23" s="103"/>
      <c r="Y23" s="131"/>
      <c r="Z23" s="133"/>
      <c r="AA23" s="22">
        <f t="shared" si="13"/>
        <v>1</v>
      </c>
      <c r="AB23" s="22">
        <f t="shared" si="14"/>
        <v>0</v>
      </c>
      <c r="AC23" s="127" t="str">
        <f t="shared" si="15"/>
        <v/>
      </c>
    </row>
    <row r="24" spans="1:29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U24" s="126"/>
      <c r="W24" s="103"/>
      <c r="X24" s="103"/>
      <c r="Y24" s="131"/>
      <c r="Z24" s="133"/>
      <c r="AA24" s="22">
        <f t="shared" si="13"/>
        <v>1</v>
      </c>
      <c r="AB24" s="22">
        <f t="shared" si="14"/>
        <v>0</v>
      </c>
      <c r="AC24" s="127" t="str">
        <f t="shared" si="15"/>
        <v/>
      </c>
    </row>
    <row r="25" spans="1:29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U25" s="126"/>
      <c r="W25" s="103"/>
      <c r="X25" s="103"/>
      <c r="Y25" s="131"/>
      <c r="Z25" s="133"/>
      <c r="AA25" s="22">
        <f t="shared" si="13"/>
        <v>1</v>
      </c>
      <c r="AB25" s="22">
        <f t="shared" si="14"/>
        <v>0</v>
      </c>
      <c r="AC25" s="127" t="str">
        <f t="shared" si="15"/>
        <v/>
      </c>
    </row>
    <row r="26" spans="1:29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U26" s="126"/>
      <c r="W26" s="103"/>
      <c r="X26" s="103"/>
      <c r="Y26" s="131"/>
      <c r="Z26" s="133"/>
      <c r="AA26" s="22">
        <f t="shared" si="13"/>
        <v>1</v>
      </c>
      <c r="AB26" s="22">
        <f t="shared" si="14"/>
        <v>0</v>
      </c>
      <c r="AC26" s="127" t="str">
        <f t="shared" si="15"/>
        <v/>
      </c>
    </row>
    <row r="27" spans="1:29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U27" s="126"/>
      <c r="W27" s="103"/>
      <c r="X27" s="103"/>
      <c r="Y27" s="131"/>
      <c r="Z27" s="133"/>
      <c r="AA27" s="22">
        <f t="shared" si="13"/>
        <v>1</v>
      </c>
      <c r="AB27" s="22">
        <f t="shared" si="14"/>
        <v>0</v>
      </c>
      <c r="AC27" s="127" t="str">
        <f t="shared" si="15"/>
        <v/>
      </c>
    </row>
    <row r="28" spans="1:29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U28" s="126"/>
      <c r="W28" s="103"/>
      <c r="X28" s="103"/>
      <c r="Y28" s="131"/>
      <c r="Z28" s="133"/>
      <c r="AA28" s="22">
        <f t="shared" si="13"/>
        <v>1</v>
      </c>
      <c r="AB28" s="22">
        <f t="shared" si="14"/>
        <v>0</v>
      </c>
      <c r="AC28" s="127" t="str">
        <f t="shared" si="15"/>
        <v/>
      </c>
    </row>
    <row r="29" spans="1:29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U29" s="126"/>
      <c r="W29" s="103"/>
      <c r="X29" s="103"/>
      <c r="Y29" s="131"/>
      <c r="Z29" s="133"/>
      <c r="AA29" s="22">
        <f t="shared" si="13"/>
        <v>1</v>
      </c>
      <c r="AB29" s="22">
        <f t="shared" si="14"/>
        <v>0</v>
      </c>
      <c r="AC29" s="127" t="str">
        <f t="shared" si="15"/>
        <v/>
      </c>
    </row>
    <row r="30" spans="1:29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U30" s="126"/>
      <c r="W30" s="103"/>
      <c r="X30" s="103"/>
      <c r="Y30" s="131"/>
      <c r="Z30" s="133"/>
      <c r="AA30" s="22">
        <f t="shared" si="13"/>
        <v>1</v>
      </c>
      <c r="AB30" s="22">
        <f t="shared" si="14"/>
        <v>0</v>
      </c>
      <c r="AC30" s="127" t="str">
        <f t="shared" si="15"/>
        <v/>
      </c>
    </row>
    <row r="31" spans="1:29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U31" s="126"/>
      <c r="W31" s="103"/>
      <c r="X31" s="103"/>
      <c r="Y31" s="131"/>
      <c r="Z31" s="133"/>
      <c r="AA31" s="22">
        <f t="shared" si="13"/>
        <v>1</v>
      </c>
      <c r="AB31" s="22">
        <f t="shared" si="14"/>
        <v>0</v>
      </c>
      <c r="AC31" s="127" t="str">
        <f t="shared" si="15"/>
        <v/>
      </c>
    </row>
    <row r="32" spans="1:29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U32" s="126"/>
      <c r="W32" s="103"/>
      <c r="X32" s="103"/>
      <c r="Y32" s="131"/>
      <c r="Z32" s="133"/>
      <c r="AA32" s="22">
        <f t="shared" si="13"/>
        <v>1</v>
      </c>
      <c r="AB32" s="22">
        <f t="shared" si="14"/>
        <v>0</v>
      </c>
      <c r="AC32" s="127" t="str">
        <f t="shared" si="15"/>
        <v/>
      </c>
    </row>
    <row r="33" spans="1:29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U33" s="126"/>
      <c r="W33" s="103"/>
      <c r="X33" s="103"/>
      <c r="Y33" s="131"/>
      <c r="Z33" s="133"/>
      <c r="AA33" s="22">
        <f t="shared" si="13"/>
        <v>1</v>
      </c>
      <c r="AB33" s="22">
        <f t="shared" si="14"/>
        <v>0</v>
      </c>
      <c r="AC33" s="127" t="str">
        <f t="shared" si="15"/>
        <v/>
      </c>
    </row>
    <row r="34" spans="1:29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U34" s="126"/>
      <c r="W34" s="103"/>
      <c r="X34" s="103"/>
      <c r="Y34" s="131"/>
      <c r="Z34" s="133"/>
      <c r="AA34" s="22">
        <f t="shared" si="13"/>
        <v>1</v>
      </c>
      <c r="AB34" s="22">
        <f t="shared" si="14"/>
        <v>0</v>
      </c>
      <c r="AC34" s="127" t="str">
        <f t="shared" si="15"/>
        <v/>
      </c>
    </row>
    <row r="35" spans="1:29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U35" s="126"/>
      <c r="W35" s="103"/>
      <c r="X35" s="103"/>
      <c r="Y35" s="131"/>
      <c r="Z35" s="133"/>
      <c r="AA35" s="22">
        <f t="shared" si="13"/>
        <v>1</v>
      </c>
      <c r="AB35" s="22">
        <f t="shared" si="14"/>
        <v>0</v>
      </c>
      <c r="AC35" s="127" t="str">
        <f t="shared" si="15"/>
        <v/>
      </c>
    </row>
    <row r="36" spans="1:29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U36" s="126"/>
      <c r="W36" s="103"/>
      <c r="X36" s="103"/>
      <c r="Y36" s="131"/>
      <c r="Z36" s="133"/>
      <c r="AA36" s="22">
        <f t="shared" si="13"/>
        <v>1</v>
      </c>
      <c r="AB36" s="22">
        <f t="shared" si="14"/>
        <v>0</v>
      </c>
      <c r="AC36" s="127" t="str">
        <f t="shared" si="15"/>
        <v/>
      </c>
    </row>
    <row r="37" spans="1:29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U37" s="126"/>
      <c r="W37" s="103"/>
      <c r="X37" s="103"/>
      <c r="Y37" s="131"/>
      <c r="Z37" s="133"/>
      <c r="AA37" s="22">
        <f t="shared" si="13"/>
        <v>1</v>
      </c>
      <c r="AB37" s="22">
        <f t="shared" si="14"/>
        <v>0</v>
      </c>
      <c r="AC37" s="127" t="str">
        <f t="shared" si="15"/>
        <v/>
      </c>
    </row>
    <row r="38" spans="1:29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U38" s="126"/>
      <c r="W38" s="103"/>
      <c r="X38" s="103"/>
      <c r="Y38" s="131"/>
      <c r="Z38" s="133"/>
      <c r="AA38" s="22">
        <f t="shared" si="13"/>
        <v>1</v>
      </c>
      <c r="AB38" s="22">
        <f t="shared" si="14"/>
        <v>0</v>
      </c>
      <c r="AC38" s="127" t="str">
        <f t="shared" si="15"/>
        <v/>
      </c>
    </row>
    <row r="39" spans="1:29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U39" s="126"/>
      <c r="W39" s="103"/>
      <c r="X39" s="103"/>
      <c r="Y39" s="131"/>
      <c r="Z39" s="133"/>
      <c r="AA39" s="22">
        <f t="shared" si="13"/>
        <v>1</v>
      </c>
      <c r="AB39" s="22">
        <f t="shared" si="14"/>
        <v>0</v>
      </c>
      <c r="AC39" s="127" t="str">
        <f t="shared" si="15"/>
        <v/>
      </c>
    </row>
    <row r="40" spans="1:29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U40" s="126"/>
      <c r="W40" s="103"/>
      <c r="X40" s="103"/>
      <c r="Y40" s="131"/>
      <c r="Z40" s="133"/>
      <c r="AA40" s="22">
        <f t="shared" si="13"/>
        <v>1</v>
      </c>
      <c r="AB40" s="22">
        <f t="shared" si="14"/>
        <v>0</v>
      </c>
      <c r="AC40" s="127" t="str">
        <f t="shared" si="15"/>
        <v/>
      </c>
    </row>
    <row r="41" spans="1:29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U41" s="126"/>
      <c r="W41" s="103"/>
      <c r="X41" s="103"/>
      <c r="Y41" s="131"/>
      <c r="Z41" s="133"/>
      <c r="AA41" s="22">
        <f t="shared" si="13"/>
        <v>1</v>
      </c>
      <c r="AB41" s="22">
        <f t="shared" si="14"/>
        <v>0</v>
      </c>
      <c r="AC41" s="127" t="str">
        <f t="shared" si="15"/>
        <v/>
      </c>
    </row>
    <row r="42" spans="1:29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U42" s="126"/>
      <c r="W42" s="103"/>
      <c r="X42" s="103"/>
      <c r="Y42" s="131"/>
      <c r="Z42" s="133"/>
      <c r="AA42" s="22">
        <f t="shared" si="13"/>
        <v>1</v>
      </c>
      <c r="AB42" s="22">
        <f t="shared" si="14"/>
        <v>0</v>
      </c>
      <c r="AC42" s="127" t="str">
        <f t="shared" si="15"/>
        <v/>
      </c>
    </row>
    <row r="43" spans="1:29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U43" s="126"/>
      <c r="W43" s="103"/>
      <c r="X43" s="103"/>
      <c r="Y43" s="131"/>
      <c r="Z43" s="133"/>
      <c r="AA43" s="22">
        <f t="shared" si="13"/>
        <v>1</v>
      </c>
      <c r="AB43" s="22">
        <f t="shared" si="14"/>
        <v>0</v>
      </c>
      <c r="AC43" s="127" t="str">
        <f t="shared" si="15"/>
        <v/>
      </c>
    </row>
    <row r="44" spans="1:29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U44" s="126"/>
      <c r="W44" s="103"/>
      <c r="X44" s="103"/>
      <c r="Y44" s="131"/>
      <c r="Z44" s="133"/>
      <c r="AA44" s="22">
        <f t="shared" si="13"/>
        <v>1</v>
      </c>
      <c r="AB44" s="22">
        <f t="shared" si="14"/>
        <v>0</v>
      </c>
      <c r="AC44" s="127" t="str">
        <f t="shared" si="15"/>
        <v/>
      </c>
    </row>
    <row r="45" spans="1:29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U45" s="126"/>
      <c r="W45" s="103"/>
      <c r="X45" s="103"/>
      <c r="Y45" s="131"/>
      <c r="Z45" s="134"/>
      <c r="AA45" s="22">
        <f t="shared" si="13"/>
        <v>1</v>
      </c>
      <c r="AB45" s="22">
        <f t="shared" si="14"/>
        <v>0</v>
      </c>
      <c r="AC45" s="127" t="str">
        <f t="shared" si="15"/>
        <v/>
      </c>
    </row>
    <row r="46" spans="1:29" ht="15" customHeight="1" x14ac:dyDescent="0.3">
      <c r="B46" s="48"/>
      <c r="C46" s="48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</row>
    <row r="47" spans="1:29" ht="15" customHeight="1" x14ac:dyDescent="0.3">
      <c r="B47" s="48"/>
      <c r="C47" s="48"/>
    </row>
    <row r="48" spans="1:29" ht="15" customHeight="1" x14ac:dyDescent="0.3">
      <c r="B48" s="142" t="s">
        <v>78</v>
      </c>
      <c r="C48" s="4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7"/>
      <c r="AD49" s="128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7"/>
      <c r="AD50" s="128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7"/>
      <c r="AD51" s="128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7"/>
      <c r="AD52" s="128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3:T3"/>
    <mergeCell ref="D4:T4"/>
    <mergeCell ref="Y5:Z5"/>
    <mergeCell ref="Y6:Z6"/>
    <mergeCell ref="D1:T1"/>
    <mergeCell ref="Y1:Z1"/>
    <mergeCell ref="D2:T2"/>
    <mergeCell ref="Y2:Z2"/>
    <mergeCell ref="Y7:Z7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5" t="s">
        <v>88</v>
      </c>
      <c r="B2" s="100" t="str">
        <f>VLOOKUP(A2,'Wettkampf 1'!$B$10:$C$45,2,FALSE)</f>
        <v>Sögel</v>
      </c>
      <c r="C2" s="9">
        <f>VLOOKUP(A2,'Wettkampf 1'!$B$10:$D$45,3,FALSE)</f>
        <v>208.8</v>
      </c>
      <c r="D2" s="9">
        <f>VLOOKUP($A2,'2'!$B$10:$D$45,3,FALSE)</f>
        <v>208.7</v>
      </c>
      <c r="E2" s="9">
        <f>VLOOKUP($A2,'3'!$B$10:$D$45,3,FALSE)</f>
        <v>206.7</v>
      </c>
      <c r="F2" s="9">
        <f>VLOOKUP($A2,'4'!$B$10:$D$45,3,FALSE)</f>
        <v>207.2</v>
      </c>
      <c r="G2" s="9">
        <f>VLOOKUP($A2,'5'!$B$10:$D$45,3,FALSE)</f>
        <v>208.7</v>
      </c>
      <c r="H2" s="9">
        <f>VLOOKUP($A2,'6'!$B$10:$D$45,3,FALSE)</f>
        <v>207.5</v>
      </c>
      <c r="I2" s="9">
        <f>K2/J2</f>
        <v>207.93333333333337</v>
      </c>
      <c r="J2" s="9">
        <f>VLOOKUP(A2,Formelhilfe!$A$9:$H$44,8,FALSE)</f>
        <v>6</v>
      </c>
      <c r="K2" s="10">
        <f>SUM(C2:H2)</f>
        <v>1247.6000000000001</v>
      </c>
      <c r="L2" s="9">
        <f>VLOOKUP($A2,'7'!$B$10:$D$45,3,FALSE)</f>
        <v>207.7</v>
      </c>
      <c r="M2" s="9">
        <f>VLOOKUP($A2,'8'!$B$10:$D$45,3,FALSE)</f>
        <v>207</v>
      </c>
      <c r="N2" s="9">
        <f>VLOOKUP($A2,'9'!$B$10:$D$45,3,FALSE)</f>
        <v>209.1</v>
      </c>
      <c r="O2" s="9">
        <f>VLOOKUP($A2,'10'!$B$10:$D$45,3,FALSE)</f>
        <v>209.2</v>
      </c>
      <c r="P2" s="9">
        <f>VLOOKUP($A2,'11'!$B$10:$D$45,3,FALSE)</f>
        <v>209</v>
      </c>
      <c r="Q2" s="9">
        <f>VLOOKUP($A2,'12'!$B$10:$D$45,3,FALSE)</f>
        <v>0</v>
      </c>
      <c r="R2" s="10">
        <f>T2/S2</f>
        <v>208.4</v>
      </c>
      <c r="S2" s="9">
        <f>VLOOKUP(A2,Formelhilfe!$A$9:$O$44,15,FALSE)</f>
        <v>5</v>
      </c>
      <c r="T2" s="10">
        <f>SUM(L2:Q2)</f>
        <v>1042</v>
      </c>
      <c r="U2" s="10">
        <f>W2/V2</f>
        <v>208.14545454545453</v>
      </c>
      <c r="V2" s="9">
        <f>VLOOKUP(A2,Formelhilfe!$A$9:$P$44,16,FALSE)</f>
        <v>11</v>
      </c>
      <c r="W2" s="11">
        <f>SUM(C2:H2,L2:Q2)</f>
        <v>2289.6</v>
      </c>
    </row>
    <row r="3" spans="1:23" ht="18" customHeight="1" x14ac:dyDescent="0.4">
      <c r="A3" s="135" t="s">
        <v>99</v>
      </c>
      <c r="B3" s="100" t="str">
        <f>VLOOKUP(A3,'Wettkampf 1'!$B$10:$C$45,2,FALSE)</f>
        <v>Börgermoor</v>
      </c>
      <c r="C3" s="9">
        <f>VLOOKUP(A3,'Wettkampf 1'!$B$10:$D$45,3,FALSE)</f>
        <v>208.6</v>
      </c>
      <c r="D3" s="9">
        <f>VLOOKUP($A3,'2'!$B$10:$D$45,3,FALSE)</f>
        <v>208.3</v>
      </c>
      <c r="E3" s="9">
        <f>VLOOKUP($A3,'3'!$B$10:$D$45,3,FALSE)</f>
        <v>206.6</v>
      </c>
      <c r="F3" s="9">
        <f>VLOOKUP($A3,'4'!$B$10:$D$45,3,FALSE)</f>
        <v>208.4</v>
      </c>
      <c r="G3" s="9">
        <f>VLOOKUP($A3,'5'!$B$10:$D$45,3,FALSE)</f>
        <v>207.4</v>
      </c>
      <c r="H3" s="9">
        <f>VLOOKUP($A3,'6'!$B$10:$D$45,3,FALSE)</f>
        <v>206</v>
      </c>
      <c r="I3" s="9">
        <f>K3/J3</f>
        <v>207.54999999999998</v>
      </c>
      <c r="J3" s="9">
        <f>VLOOKUP(A3,Formelhilfe!$A$9:$H$44,8,FALSE)</f>
        <v>6</v>
      </c>
      <c r="K3" s="10">
        <f>SUM(C3:H3)</f>
        <v>1245.3</v>
      </c>
      <c r="L3" s="9">
        <f>VLOOKUP($A3,'7'!$B$10:$D$45,3,FALSE)</f>
        <v>209.4</v>
      </c>
      <c r="M3" s="9">
        <f>VLOOKUP($A3,'8'!$B$10:$D$45,3,FALSE)</f>
        <v>204.4</v>
      </c>
      <c r="N3" s="9">
        <f>VLOOKUP($A3,'9'!$B$10:$D$45,3,FALSE)</f>
        <v>207.6</v>
      </c>
      <c r="O3" s="9">
        <f>VLOOKUP($A3,'10'!$B$10:$D$45,3,FALSE)</f>
        <v>209.2</v>
      </c>
      <c r="P3" s="9">
        <f>VLOOKUP($A3,'11'!$B$10:$D$45,3,FALSE)</f>
        <v>208.7</v>
      </c>
      <c r="Q3" s="9">
        <f>VLOOKUP($A3,'12'!$B$10:$D$45,3,FALSE)</f>
        <v>0</v>
      </c>
      <c r="R3" s="10">
        <f>T3/S3</f>
        <v>207.85999999999999</v>
      </c>
      <c r="S3" s="9">
        <f>VLOOKUP(A3,Formelhilfe!$A$9:$O$44,15,FALSE)</f>
        <v>5</v>
      </c>
      <c r="T3" s="10">
        <f>SUM(L3:Q3)</f>
        <v>1039.3</v>
      </c>
      <c r="U3" s="10">
        <f>W3/V3</f>
        <v>207.69090909090909</v>
      </c>
      <c r="V3" s="9">
        <f>VLOOKUP(A3,Formelhilfe!$A$9:$P$44,16,FALSE)</f>
        <v>11</v>
      </c>
      <c r="W3" s="11">
        <f>SUM(C3:H3,L3:Q3)</f>
        <v>2284.6</v>
      </c>
    </row>
    <row r="4" spans="1:23" ht="18" customHeight="1" x14ac:dyDescent="0.4">
      <c r="A4" s="135" t="s">
        <v>104</v>
      </c>
      <c r="B4" s="100" t="str">
        <f>VLOOKUP(A4,'Wettkampf 1'!$B$10:$C$45,2,FALSE)</f>
        <v>Börgermoor</v>
      </c>
      <c r="C4" s="9">
        <f>VLOOKUP(A4,'Wettkampf 1'!$B$10:$D$45,3,FALSE)</f>
        <v>206.7</v>
      </c>
      <c r="D4" s="9">
        <f>VLOOKUP($A4,'2'!$B$10:$D$45,3,FALSE)</f>
        <v>207.3</v>
      </c>
      <c r="E4" s="9">
        <f>VLOOKUP($A4,'3'!$B$10:$D$45,3,FALSE)</f>
        <v>207.9</v>
      </c>
      <c r="F4" s="9">
        <f>VLOOKUP($A4,'4'!$B$10:$D$45,3,FALSE)</f>
        <v>204.1</v>
      </c>
      <c r="G4" s="9">
        <f>VLOOKUP($A4,'5'!$B$10:$D$45,3,FALSE)</f>
        <v>205.9</v>
      </c>
      <c r="H4" s="9">
        <f>VLOOKUP($A4,'6'!$B$10:$D$45,3,FALSE)</f>
        <v>208.5</v>
      </c>
      <c r="I4" s="9">
        <f>K4/J4</f>
        <v>206.73333333333335</v>
      </c>
      <c r="J4" s="9">
        <f>VLOOKUP(A4,Formelhilfe!$A$9:$H$44,8,FALSE)</f>
        <v>6</v>
      </c>
      <c r="K4" s="10">
        <f>SUM(C4:H4)</f>
        <v>1240.4000000000001</v>
      </c>
      <c r="L4" s="9">
        <f>VLOOKUP($A4,'7'!$B$10:$D$45,3,FALSE)</f>
        <v>208.2</v>
      </c>
      <c r="M4" s="9">
        <f>VLOOKUP($A4,'8'!$B$10:$D$45,3,FALSE)</f>
        <v>208.9</v>
      </c>
      <c r="N4" s="9">
        <f>VLOOKUP($A4,'9'!$B$10:$D$45,3,FALSE)</f>
        <v>207.9</v>
      </c>
      <c r="O4" s="9">
        <f>VLOOKUP($A4,'10'!$B$10:$D$45,3,FALSE)</f>
        <v>208.6</v>
      </c>
      <c r="P4" s="9">
        <f>VLOOKUP($A4,'11'!$B$10:$D$45,3,FALSE)</f>
        <v>209.1</v>
      </c>
      <c r="Q4" s="9">
        <f>VLOOKUP($A4,'12'!$B$10:$D$45,3,FALSE)</f>
        <v>0</v>
      </c>
      <c r="R4" s="10">
        <f>T4/S4</f>
        <v>208.54000000000002</v>
      </c>
      <c r="S4" s="9">
        <f>VLOOKUP(A4,Formelhilfe!$A$9:$O$44,15,FALSE)</f>
        <v>5</v>
      </c>
      <c r="T4" s="10">
        <f>SUM(L4:Q4)</f>
        <v>1042.7</v>
      </c>
      <c r="U4" s="10">
        <f>W4/V4</f>
        <v>207.55454545454549</v>
      </c>
      <c r="V4" s="9">
        <f>VLOOKUP(A4,Formelhilfe!$A$9:$P$44,16,FALSE)</f>
        <v>11</v>
      </c>
      <c r="W4" s="11">
        <f>SUM(C4:H4,L4:Q4)</f>
        <v>2283.1000000000004</v>
      </c>
    </row>
    <row r="5" spans="1:23" ht="18" customHeight="1" x14ac:dyDescent="0.4">
      <c r="A5" s="135" t="s">
        <v>90</v>
      </c>
      <c r="B5" s="100" t="str">
        <f>VLOOKUP(A5,'Wettkampf 1'!$B$10:$C$45,2,FALSE)</f>
        <v>Eisten</v>
      </c>
      <c r="C5" s="9">
        <f>VLOOKUP(A5,'Wettkampf 1'!$B$10:$D$45,3,FALSE)</f>
        <v>208.9</v>
      </c>
      <c r="D5" s="9">
        <f>VLOOKUP($A5,'2'!$B$10:$D$45,3,FALSE)</f>
        <v>206.5</v>
      </c>
      <c r="E5" s="9">
        <f>VLOOKUP($A5,'3'!$B$10:$D$45,3,FALSE)</f>
        <v>209.2</v>
      </c>
      <c r="F5" s="9">
        <f>VLOOKUP($A5,'4'!$B$10:$D$45,3,FALSE)</f>
        <v>207.3</v>
      </c>
      <c r="G5" s="9">
        <f>VLOOKUP($A5,'5'!$B$10:$D$45,3,FALSE)</f>
        <v>206.4</v>
      </c>
      <c r="H5" s="9">
        <f>VLOOKUP($A5,'6'!$B$10:$D$45,3,FALSE)</f>
        <v>204.8</v>
      </c>
      <c r="I5" s="9">
        <f>K5/J5</f>
        <v>207.18333333333331</v>
      </c>
      <c r="J5" s="9">
        <f>VLOOKUP(A5,Formelhilfe!$A$9:$H$44,8,FALSE)</f>
        <v>6</v>
      </c>
      <c r="K5" s="10">
        <f>SUM(C5:H5)</f>
        <v>1243.0999999999999</v>
      </c>
      <c r="L5" s="9">
        <f>VLOOKUP($A5,'7'!$B$10:$D$45,3,FALSE)</f>
        <v>206.2</v>
      </c>
      <c r="M5" s="9">
        <f>VLOOKUP($A5,'8'!$B$10:$D$45,3,FALSE)</f>
        <v>203</v>
      </c>
      <c r="N5" s="9">
        <f>VLOOKUP($A5,'9'!$B$10:$D$45,3,FALSE)</f>
        <v>205.8</v>
      </c>
      <c r="O5" s="9">
        <f>VLOOKUP($A5,'10'!$B$10:$D$45,3,FALSE)</f>
        <v>209.3</v>
      </c>
      <c r="P5" s="9">
        <f>VLOOKUP($A5,'11'!$B$10:$D$45,3,FALSE)</f>
        <v>207.9</v>
      </c>
      <c r="Q5" s="9">
        <f>VLOOKUP($A5,'12'!$B$10:$D$45,3,FALSE)</f>
        <v>0</v>
      </c>
      <c r="R5" s="10">
        <f>T5/S5</f>
        <v>206.44</v>
      </c>
      <c r="S5" s="9">
        <f>VLOOKUP(A5,Formelhilfe!$A$9:$O$44,15,FALSE)</f>
        <v>5</v>
      </c>
      <c r="T5" s="10">
        <f>SUM(L5:Q5)</f>
        <v>1032.2</v>
      </c>
      <c r="U5" s="10">
        <f>W5/V5</f>
        <v>206.84545454545457</v>
      </c>
      <c r="V5" s="9">
        <f>VLOOKUP(A5,Formelhilfe!$A$9:$P$44,16,FALSE)</f>
        <v>11</v>
      </c>
      <c r="W5" s="11">
        <f>SUM(C5:H5,L5:Q5)</f>
        <v>2275.3000000000002</v>
      </c>
    </row>
    <row r="6" spans="1:23" ht="18" customHeight="1" x14ac:dyDescent="0.4">
      <c r="A6" s="135" t="s">
        <v>89</v>
      </c>
      <c r="B6" s="100" t="str">
        <f>VLOOKUP(A6,'Wettkampf 1'!$B$10:$C$45,2,FALSE)</f>
        <v>Sögel</v>
      </c>
      <c r="C6" s="9">
        <f>VLOOKUP(A6,'Wettkampf 1'!$B$10:$D$45,3,FALSE)</f>
        <v>206.2</v>
      </c>
      <c r="D6" s="9">
        <f>VLOOKUP($A6,'2'!$B$10:$D$45,3,FALSE)</f>
        <v>205.8</v>
      </c>
      <c r="E6" s="9">
        <f>VLOOKUP($A6,'3'!$B$10:$D$45,3,FALSE)</f>
        <v>207.1</v>
      </c>
      <c r="F6" s="9">
        <f>VLOOKUP($A6,'4'!$B$10:$D$45,3,FALSE)</f>
        <v>203</v>
      </c>
      <c r="G6" s="9">
        <f>VLOOKUP($A6,'5'!$B$10:$D$45,3,FALSE)</f>
        <v>206.2</v>
      </c>
      <c r="H6" s="9">
        <f>VLOOKUP($A6,'6'!$B$10:$D$45,3,FALSE)</f>
        <v>203.7</v>
      </c>
      <c r="I6" s="9">
        <f>K6/J6</f>
        <v>205.33333333333334</v>
      </c>
      <c r="J6" s="9">
        <f>VLOOKUP(A6,Formelhilfe!$A$9:$H$44,8,FALSE)</f>
        <v>6</v>
      </c>
      <c r="K6" s="10">
        <f>SUM(C6:H6)</f>
        <v>1232</v>
      </c>
      <c r="L6" s="9">
        <f>VLOOKUP($A6,'7'!$B$10:$D$45,3,FALSE)</f>
        <v>205.1</v>
      </c>
      <c r="M6" s="9">
        <f>VLOOKUP($A6,'8'!$B$10:$D$45,3,FALSE)</f>
        <v>205.8</v>
      </c>
      <c r="N6" s="9">
        <f>VLOOKUP($A6,'9'!$B$10:$D$45,3,FALSE)</f>
        <v>205.6</v>
      </c>
      <c r="O6" s="9">
        <f>VLOOKUP($A6,'10'!$B$10:$D$45,3,FALSE)</f>
        <v>205.6</v>
      </c>
      <c r="P6" s="9">
        <f>VLOOKUP($A6,'11'!$B$10:$D$45,3,FALSE)</f>
        <v>207.2</v>
      </c>
      <c r="Q6" s="9">
        <f>VLOOKUP($A6,'12'!$B$10:$D$45,3,FALSE)</f>
        <v>0</v>
      </c>
      <c r="R6" s="10">
        <f>T6/S6</f>
        <v>205.85999999999999</v>
      </c>
      <c r="S6" s="9">
        <f>VLOOKUP(A6,Formelhilfe!$A$9:$O$44,15,FALSE)</f>
        <v>5</v>
      </c>
      <c r="T6" s="10">
        <f>SUM(L6:Q6)</f>
        <v>1029.3</v>
      </c>
      <c r="U6" s="10">
        <f>W6/V6</f>
        <v>205.57272727272724</v>
      </c>
      <c r="V6" s="9">
        <f>VLOOKUP(A6,Formelhilfe!$A$9:$P$44,16,FALSE)</f>
        <v>11</v>
      </c>
      <c r="W6" s="11">
        <f>SUM(C6:H6,L6:Q6)</f>
        <v>2261.2999999999997</v>
      </c>
    </row>
    <row r="7" spans="1:23" ht="18" customHeight="1" x14ac:dyDescent="0.4">
      <c r="A7" s="135" t="s">
        <v>94</v>
      </c>
      <c r="B7" s="100" t="str">
        <f>VLOOKUP(A7,'Wettkampf 1'!$B$10:$C$45,2,FALSE)</f>
        <v>Werlte</v>
      </c>
      <c r="C7" s="9">
        <f>VLOOKUP(A7,'Wettkampf 1'!$B$10:$D$45,3,FALSE)</f>
        <v>201.8</v>
      </c>
      <c r="D7" s="9">
        <f>VLOOKUP($A7,'2'!$B$10:$D$45,3,FALSE)</f>
        <v>203.2</v>
      </c>
      <c r="E7" s="9">
        <f>VLOOKUP($A7,'3'!$B$10:$D$45,3,FALSE)</f>
        <v>205.9</v>
      </c>
      <c r="F7" s="9">
        <f>VLOOKUP($A7,'4'!$B$10:$D$45,3,FALSE)</f>
        <v>207.9</v>
      </c>
      <c r="G7" s="9">
        <f>VLOOKUP($A7,'5'!$B$10:$D$45,3,FALSE)</f>
        <v>205.8</v>
      </c>
      <c r="H7" s="9">
        <f>VLOOKUP($A7,'6'!$B$10:$D$45,3,FALSE)</f>
        <v>202.3</v>
      </c>
      <c r="I7" s="9">
        <f>K7/J7</f>
        <v>204.48333333333332</v>
      </c>
      <c r="J7" s="9">
        <f>VLOOKUP(A7,Formelhilfe!$A$9:$H$44,8,FALSE)</f>
        <v>6</v>
      </c>
      <c r="K7" s="10">
        <f>SUM(C7:H7)</f>
        <v>1226.8999999999999</v>
      </c>
      <c r="L7" s="9">
        <f>VLOOKUP($A7,'7'!$B$10:$D$45,3,FALSE)</f>
        <v>207.1</v>
      </c>
      <c r="M7" s="9">
        <f>VLOOKUP($A7,'8'!$B$10:$D$45,3,FALSE)</f>
        <v>205.4</v>
      </c>
      <c r="N7" s="9">
        <f>VLOOKUP($A7,'9'!$B$10:$D$45,3,FALSE)</f>
        <v>205.8</v>
      </c>
      <c r="O7" s="9">
        <f>VLOOKUP($A7,'10'!$B$10:$D$45,3,FALSE)</f>
        <v>205.1</v>
      </c>
      <c r="P7" s="9">
        <f>VLOOKUP($A7,'11'!$B$10:$D$45,3,FALSE)</f>
        <v>204</v>
      </c>
      <c r="Q7" s="9">
        <f>VLOOKUP($A7,'12'!$B$10:$D$45,3,FALSE)</f>
        <v>0</v>
      </c>
      <c r="R7" s="10">
        <f>T7/S7</f>
        <v>205.48000000000002</v>
      </c>
      <c r="S7" s="9">
        <f>VLOOKUP(A7,Formelhilfe!$A$9:$O$44,15,FALSE)</f>
        <v>5</v>
      </c>
      <c r="T7" s="10">
        <f>SUM(L7:Q7)</f>
        <v>1027.4000000000001</v>
      </c>
      <c r="U7" s="10">
        <f>W7/V7</f>
        <v>204.93636363636361</v>
      </c>
      <c r="V7" s="9">
        <f>VLOOKUP(A7,Formelhilfe!$A$9:$P$44,16,FALSE)</f>
        <v>11</v>
      </c>
      <c r="W7" s="11">
        <f>SUM(C7:H7,L7:Q7)</f>
        <v>2254.2999999999997</v>
      </c>
    </row>
    <row r="8" spans="1:23" ht="18" customHeight="1" x14ac:dyDescent="0.4">
      <c r="A8" s="135" t="s">
        <v>91</v>
      </c>
      <c r="B8" s="100" t="str">
        <f>VLOOKUP(A8,'Wettkampf 1'!$B$10:$C$45,2,FALSE)</f>
        <v>Eisten</v>
      </c>
      <c r="C8" s="9">
        <f>VLOOKUP(A8,'Wettkampf 1'!$B$10:$D$45,3,FALSE)</f>
        <v>203.2</v>
      </c>
      <c r="D8" s="9">
        <f>VLOOKUP($A8,'2'!$B$10:$D$45,3,FALSE)</f>
        <v>202.7</v>
      </c>
      <c r="E8" s="9">
        <f>VLOOKUP($A8,'3'!$B$10:$D$45,3,FALSE)</f>
        <v>202</v>
      </c>
      <c r="F8" s="9">
        <f>VLOOKUP($A8,'4'!$B$10:$D$45,3,FALSE)</f>
        <v>205.2</v>
      </c>
      <c r="G8" s="9">
        <f>VLOOKUP($A8,'5'!$B$10:$D$45,3,FALSE)</f>
        <v>206.9</v>
      </c>
      <c r="H8" s="9">
        <f>VLOOKUP($A8,'6'!$B$10:$D$45,3,FALSE)</f>
        <v>204</v>
      </c>
      <c r="I8" s="9">
        <f>K8/J8</f>
        <v>204</v>
      </c>
      <c r="J8" s="9">
        <f>VLOOKUP(A8,Formelhilfe!$A$9:$H$44,8,FALSE)</f>
        <v>6</v>
      </c>
      <c r="K8" s="10">
        <f>SUM(C8:H8)</f>
        <v>1224</v>
      </c>
      <c r="L8" s="9">
        <f>VLOOKUP($A8,'7'!$B$10:$D$45,3,FALSE)</f>
        <v>204.5</v>
      </c>
      <c r="M8" s="9">
        <f>VLOOKUP($A8,'8'!$B$10:$D$45,3,FALSE)</f>
        <v>204.1</v>
      </c>
      <c r="N8" s="9">
        <f>VLOOKUP($A8,'9'!$B$10:$D$45,3,FALSE)</f>
        <v>200.9</v>
      </c>
      <c r="O8" s="9">
        <f>VLOOKUP($A8,'10'!$B$10:$D$45,3,FALSE)</f>
        <v>204.3</v>
      </c>
      <c r="P8" s="9">
        <f>VLOOKUP($A8,'11'!$B$10:$D$45,3,FALSE)</f>
        <v>201.5</v>
      </c>
      <c r="Q8" s="9">
        <f>VLOOKUP($A8,'12'!$B$10:$D$45,3,FALSE)</f>
        <v>0</v>
      </c>
      <c r="R8" s="10">
        <f>T8/S8</f>
        <v>203.06</v>
      </c>
      <c r="S8" s="9">
        <f>VLOOKUP(A8,Formelhilfe!$A$9:$O$44,15,FALSE)</f>
        <v>5</v>
      </c>
      <c r="T8" s="10">
        <f>SUM(L8:Q8)</f>
        <v>1015.3</v>
      </c>
      <c r="U8" s="10">
        <f>W8/V8</f>
        <v>203.57272727272729</v>
      </c>
      <c r="V8" s="9">
        <f>VLOOKUP(A8,Formelhilfe!$A$9:$P$44,16,FALSE)</f>
        <v>11</v>
      </c>
      <c r="W8" s="11">
        <f>SUM(C8:H8,L8:Q8)</f>
        <v>2239.3000000000002</v>
      </c>
    </row>
    <row r="9" spans="1:23" ht="18" customHeight="1" x14ac:dyDescent="0.4">
      <c r="A9" s="135" t="s">
        <v>97</v>
      </c>
      <c r="B9" s="100" t="str">
        <f>VLOOKUP(A9,'Wettkampf 1'!$B$10:$C$45,2,FALSE)</f>
        <v>Börgermoor</v>
      </c>
      <c r="C9" s="9">
        <f>VLOOKUP(A9,'Wettkampf 1'!$B$10:$D$45,3,FALSE)</f>
        <v>205.7</v>
      </c>
      <c r="D9" s="9">
        <f>VLOOKUP($A9,'2'!$B$10:$D$45,3,FALSE)</f>
        <v>197.8</v>
      </c>
      <c r="E9" s="9">
        <f>VLOOKUP($A9,'3'!$B$10:$D$45,3,FALSE)</f>
        <v>204.4</v>
      </c>
      <c r="F9" s="9">
        <f>VLOOKUP($A9,'4'!$B$10:$D$45,3,FALSE)</f>
        <v>201.9</v>
      </c>
      <c r="G9" s="9">
        <f>VLOOKUP($A9,'5'!$B$10:$D$45,3,FALSE)</f>
        <v>203</v>
      </c>
      <c r="H9" s="9">
        <f>VLOOKUP($A9,'6'!$B$10:$D$45,3,FALSE)</f>
        <v>198.1</v>
      </c>
      <c r="I9" s="9">
        <f>K9/J9</f>
        <v>201.81666666666663</v>
      </c>
      <c r="J9" s="9">
        <f>VLOOKUP(A9,Formelhilfe!$A$9:$H$44,8,FALSE)</f>
        <v>6</v>
      </c>
      <c r="K9" s="10">
        <f>SUM(C9:H9)</f>
        <v>1210.8999999999999</v>
      </c>
      <c r="L9" s="9">
        <f>VLOOKUP($A9,'7'!$B$10:$D$45,3,FALSE)</f>
        <v>203</v>
      </c>
      <c r="M9" s="9">
        <f>VLOOKUP($A9,'8'!$B$10:$D$45,3,FALSE)</f>
        <v>202.4</v>
      </c>
      <c r="N9" s="9">
        <f>VLOOKUP($A9,'9'!$B$10:$D$45,3,FALSE)</f>
        <v>203.3</v>
      </c>
      <c r="O9" s="9">
        <f>VLOOKUP($A9,'10'!$B$10:$D$45,3,FALSE)</f>
        <v>205.5</v>
      </c>
      <c r="P9" s="9">
        <f>VLOOKUP($A9,'11'!$B$10:$D$45,3,FALSE)</f>
        <v>203.7</v>
      </c>
      <c r="Q9" s="9">
        <f>VLOOKUP($A9,'12'!$B$10:$D$45,3,FALSE)</f>
        <v>0</v>
      </c>
      <c r="R9" s="10">
        <f>T9/S9</f>
        <v>203.58</v>
      </c>
      <c r="S9" s="9">
        <f>VLOOKUP(A9,Formelhilfe!$A$9:$O$44,15,FALSE)</f>
        <v>5</v>
      </c>
      <c r="T9" s="10">
        <f>SUM(L9:Q9)</f>
        <v>1017.9000000000001</v>
      </c>
      <c r="U9" s="10">
        <f>W9/V9</f>
        <v>202.6181818181818</v>
      </c>
      <c r="V9" s="9">
        <f>VLOOKUP(A9,Formelhilfe!$A$9:$P$44,16,FALSE)</f>
        <v>11</v>
      </c>
      <c r="W9" s="11">
        <f>SUM(C9:H9,L9:Q9)</f>
        <v>2228.7999999999997</v>
      </c>
    </row>
    <row r="10" spans="1:23" ht="18" customHeight="1" x14ac:dyDescent="0.4">
      <c r="A10" s="135" t="s">
        <v>93</v>
      </c>
      <c r="B10" s="100" t="str">
        <f>VLOOKUP(A10,'Wettkampf 1'!$B$10:$C$45,2,FALSE)</f>
        <v>Eisten</v>
      </c>
      <c r="C10" s="9">
        <f>VLOOKUP(A10,'Wettkampf 1'!$B$10:$D$45,3,FALSE)</f>
        <v>203.3</v>
      </c>
      <c r="D10" s="9">
        <f>VLOOKUP($A10,'2'!$B$10:$D$45,3,FALSE)</f>
        <v>198.4</v>
      </c>
      <c r="E10" s="9">
        <f>VLOOKUP($A10,'3'!$B$10:$D$45,3,FALSE)</f>
        <v>197.3</v>
      </c>
      <c r="F10" s="9">
        <f>VLOOKUP($A10,'4'!$B$10:$D$45,3,FALSE)</f>
        <v>203.1</v>
      </c>
      <c r="G10" s="9">
        <f>VLOOKUP($A10,'5'!$B$10:$D$45,3,FALSE)</f>
        <v>200</v>
      </c>
      <c r="H10" s="9">
        <f>VLOOKUP($A10,'6'!$B$10:$D$45,3,FALSE)</f>
        <v>204.5</v>
      </c>
      <c r="I10" s="9">
        <f>K10/J10</f>
        <v>201.1</v>
      </c>
      <c r="J10" s="9">
        <f>VLOOKUP(A10,Formelhilfe!$A$9:$H$44,8,FALSE)</f>
        <v>6</v>
      </c>
      <c r="K10" s="10">
        <f>SUM(C10:H10)</f>
        <v>1206.5999999999999</v>
      </c>
      <c r="L10" s="9">
        <f>VLOOKUP($A10,'7'!$B$10:$D$45,3,FALSE)</f>
        <v>203</v>
      </c>
      <c r="M10" s="9">
        <f>VLOOKUP($A10,'8'!$B$10:$D$45,3,FALSE)</f>
        <v>203.5</v>
      </c>
      <c r="N10" s="9">
        <f>VLOOKUP($A10,'9'!$B$10:$D$45,3,FALSE)</f>
        <v>204.8</v>
      </c>
      <c r="O10" s="9">
        <f>VLOOKUP($A10,'10'!$B$10:$D$45,3,FALSE)</f>
        <v>202.8</v>
      </c>
      <c r="P10" s="9">
        <f>VLOOKUP($A10,'11'!$B$10:$D$45,3,FALSE)</f>
        <v>198.3</v>
      </c>
      <c r="Q10" s="9">
        <f>VLOOKUP($A10,'12'!$B$10:$D$45,3,FALSE)</f>
        <v>0</v>
      </c>
      <c r="R10" s="10">
        <f>T10/S10</f>
        <v>202.47999999999996</v>
      </c>
      <c r="S10" s="9">
        <f>VLOOKUP(A10,Formelhilfe!$A$9:$O$44,15,FALSE)</f>
        <v>5</v>
      </c>
      <c r="T10" s="10">
        <f>SUM(L10:Q10)</f>
        <v>1012.3999999999999</v>
      </c>
      <c r="U10" s="10">
        <f>W10/V10</f>
        <v>201.72727272727272</v>
      </c>
      <c r="V10" s="9">
        <f>VLOOKUP(A10,Formelhilfe!$A$9:$P$44,16,FALSE)</f>
        <v>11</v>
      </c>
      <c r="W10" s="11">
        <f>SUM(C10:H10,L10:Q10)</f>
        <v>2219</v>
      </c>
    </row>
    <row r="11" spans="1:23" ht="18" customHeight="1" x14ac:dyDescent="0.4">
      <c r="A11" s="135" t="s">
        <v>101</v>
      </c>
      <c r="B11" s="100" t="str">
        <f>VLOOKUP(A11,'Wettkampf 1'!$B$10:$C$45,2,FALSE)</f>
        <v>Werlte</v>
      </c>
      <c r="C11" s="9">
        <f>VLOOKUP(A11,'Wettkampf 1'!$B$10:$D$45,3,FALSE)</f>
        <v>176.1</v>
      </c>
      <c r="D11" s="9">
        <f>VLOOKUP($A11,'2'!$B$10:$D$45,3,FALSE)</f>
        <v>201.1</v>
      </c>
      <c r="E11" s="9">
        <f>VLOOKUP($A11,'3'!$B$10:$D$45,3,FALSE)</f>
        <v>200.3</v>
      </c>
      <c r="F11" s="9">
        <f>VLOOKUP($A11,'4'!$B$10:$D$45,3,FALSE)</f>
        <v>202.3</v>
      </c>
      <c r="G11" s="9">
        <f>VLOOKUP($A11,'5'!$B$10:$D$45,3,FALSE)</f>
        <v>202.9</v>
      </c>
      <c r="H11" s="9">
        <f>VLOOKUP($A11,'6'!$B$10:$D$45,3,FALSE)</f>
        <v>193.2</v>
      </c>
      <c r="I11" s="9">
        <f>K11/J11</f>
        <v>195.98333333333332</v>
      </c>
      <c r="J11" s="9">
        <f>VLOOKUP(A11,Formelhilfe!$A$9:$H$44,8,FALSE)</f>
        <v>6</v>
      </c>
      <c r="K11" s="10">
        <f>SUM(C11:H11)</f>
        <v>1175.8999999999999</v>
      </c>
      <c r="L11" s="9">
        <f>VLOOKUP($A11,'7'!$B$10:$D$45,3,FALSE)</f>
        <v>206.2</v>
      </c>
      <c r="M11" s="9">
        <f>VLOOKUP($A11,'8'!$B$10:$D$45,3,FALSE)</f>
        <v>205.8</v>
      </c>
      <c r="N11" s="9">
        <f>VLOOKUP($A11,'9'!$B$10:$D$45,3,FALSE)</f>
        <v>206.7</v>
      </c>
      <c r="O11" s="9">
        <f>VLOOKUP($A11,'10'!$B$10:$D$45,3,FALSE)</f>
        <v>202.3</v>
      </c>
      <c r="P11" s="9">
        <f>VLOOKUP($A11,'11'!$B$10:$D$45,3,FALSE)</f>
        <v>208</v>
      </c>
      <c r="Q11" s="9">
        <f>VLOOKUP($A11,'12'!$B$10:$D$45,3,FALSE)</f>
        <v>0</v>
      </c>
      <c r="R11" s="10">
        <f>T11/S11</f>
        <v>205.8</v>
      </c>
      <c r="S11" s="9">
        <f>VLOOKUP(A11,Formelhilfe!$A$9:$O$44,15,FALSE)</f>
        <v>5</v>
      </c>
      <c r="T11" s="10">
        <f>SUM(L11:Q11)</f>
        <v>1029</v>
      </c>
      <c r="U11" s="10">
        <f>W11/V11</f>
        <v>200.44545454545451</v>
      </c>
      <c r="V11" s="9">
        <f>VLOOKUP(A11,Formelhilfe!$A$9:$P$44,16,FALSE)</f>
        <v>11</v>
      </c>
      <c r="W11" s="11">
        <f>SUM(C11:H11,L11:Q11)</f>
        <v>2204.8999999999996</v>
      </c>
    </row>
    <row r="12" spans="1:23" ht="18" customHeight="1" x14ac:dyDescent="0.4">
      <c r="A12" s="135" t="s">
        <v>86</v>
      </c>
      <c r="B12" s="100" t="str">
        <f>VLOOKUP(A12,'Wettkampf 1'!$B$10:$C$45,2,FALSE)</f>
        <v>Sögel</v>
      </c>
      <c r="C12" s="9">
        <f>VLOOKUP(A12,'Wettkampf 1'!$B$10:$D$45,3,FALSE)</f>
        <v>200.2</v>
      </c>
      <c r="D12" s="9">
        <f>VLOOKUP($A12,'2'!$B$10:$D$45,3,FALSE)</f>
        <v>201.1</v>
      </c>
      <c r="E12" s="9">
        <f>VLOOKUP($A12,'3'!$B$10:$D$45,3,FALSE)</f>
        <v>201</v>
      </c>
      <c r="F12" s="9">
        <f>VLOOKUP($A12,'4'!$B$10:$D$45,3,FALSE)</f>
        <v>198.3</v>
      </c>
      <c r="G12" s="9">
        <f>VLOOKUP($A12,'5'!$B$10:$D$45,3,FALSE)</f>
        <v>199.7</v>
      </c>
      <c r="H12" s="9">
        <f>VLOOKUP($A12,'6'!$B$10:$D$45,3,FALSE)</f>
        <v>195.6</v>
      </c>
      <c r="I12" s="9">
        <f>K12/J12</f>
        <v>199.31666666666663</v>
      </c>
      <c r="J12" s="9">
        <f>VLOOKUP(A12,Formelhilfe!$A$9:$H$44,8,FALSE)</f>
        <v>6</v>
      </c>
      <c r="K12" s="10">
        <f>SUM(C12:H12)</f>
        <v>1195.8999999999999</v>
      </c>
      <c r="L12" s="9">
        <f>VLOOKUP($A12,'7'!$B$10:$D$45,3,FALSE)</f>
        <v>193</v>
      </c>
      <c r="M12" s="9">
        <f>VLOOKUP($A12,'8'!$B$10:$D$45,3,FALSE)</f>
        <v>185.7</v>
      </c>
      <c r="N12" s="9">
        <f>VLOOKUP($A12,'9'!$B$10:$D$45,3,FALSE)</f>
        <v>198.4</v>
      </c>
      <c r="O12" s="9">
        <f>VLOOKUP($A12,'10'!$B$10:$D$45,3,FALSE)</f>
        <v>194.9</v>
      </c>
      <c r="P12" s="9">
        <f>VLOOKUP($A12,'11'!$B$10:$D$45,3,FALSE)</f>
        <v>194.4</v>
      </c>
      <c r="Q12" s="9">
        <f>VLOOKUP($A12,'12'!$B$10:$D$45,3,FALSE)</f>
        <v>0</v>
      </c>
      <c r="R12" s="10">
        <f>T12/S12</f>
        <v>193.28</v>
      </c>
      <c r="S12" s="9">
        <f>VLOOKUP(A12,Formelhilfe!$A$9:$O$44,15,FALSE)</f>
        <v>5</v>
      </c>
      <c r="T12" s="10">
        <f>SUM(L12:Q12)</f>
        <v>966.4</v>
      </c>
      <c r="U12" s="10">
        <f>W12/V12</f>
        <v>196.57272727272729</v>
      </c>
      <c r="V12" s="9">
        <f>VLOOKUP(A12,Formelhilfe!$A$9:$P$44,16,FALSE)</f>
        <v>11</v>
      </c>
      <c r="W12" s="11">
        <f>SUM(C12:H12,L12:Q12)</f>
        <v>2162.3000000000002</v>
      </c>
    </row>
    <row r="13" spans="1:23" ht="18" customHeight="1" x14ac:dyDescent="0.4">
      <c r="A13" s="135" t="s">
        <v>95</v>
      </c>
      <c r="B13" s="100" t="str">
        <f>VLOOKUP(A13,'Wettkampf 1'!$B$10:$C$45,2,FALSE)</f>
        <v>Werlte</v>
      </c>
      <c r="C13" s="9">
        <f>VLOOKUP(A13,'Wettkampf 1'!$B$10:$D$45,3,FALSE)</f>
        <v>206.3</v>
      </c>
      <c r="D13" s="9">
        <f>VLOOKUP($A13,'2'!$B$10:$D$45,3,FALSE)</f>
        <v>206.1</v>
      </c>
      <c r="E13" s="9">
        <f>VLOOKUP($A13,'3'!$B$10:$D$45,3,FALSE)</f>
        <v>202.7</v>
      </c>
      <c r="F13" s="9">
        <f>VLOOKUP($A13,'4'!$B$10:$D$45,3,FALSE)</f>
        <v>200.9</v>
      </c>
      <c r="G13" s="9">
        <f>VLOOKUP($A13,'5'!$B$10:$D$45,3,FALSE)</f>
        <v>204.5</v>
      </c>
      <c r="H13" s="9">
        <f>VLOOKUP($A13,'6'!$B$10:$D$45,3,FALSE)</f>
        <v>204.2</v>
      </c>
      <c r="I13" s="9">
        <f>K13/J13</f>
        <v>204.11666666666665</v>
      </c>
      <c r="J13" s="9">
        <f>VLOOKUP(A13,Formelhilfe!$A$9:$H$44,8,FALSE)</f>
        <v>6</v>
      </c>
      <c r="K13" s="10">
        <f>SUM(C13:H13)</f>
        <v>1224.6999999999998</v>
      </c>
      <c r="L13" s="9">
        <f>VLOOKUP($A13,'7'!$B$10:$D$45,3,FALSE)</f>
        <v>200.7</v>
      </c>
      <c r="M13" s="9">
        <f>VLOOKUP($A13,'8'!$B$10:$D$45,3,FALSE)</f>
        <v>0</v>
      </c>
      <c r="N13" s="9">
        <f>VLOOKUP($A13,'9'!$B$10:$D$45,3,FALSE)</f>
        <v>203.9</v>
      </c>
      <c r="O13" s="9">
        <f>VLOOKUP($A13,'10'!$B$10:$D$45,3,FALSE)</f>
        <v>203.1</v>
      </c>
      <c r="P13" s="9">
        <f>VLOOKUP($A13,'11'!$B$10:$D$45,3,FALSE)</f>
        <v>205.6</v>
      </c>
      <c r="Q13" s="9">
        <f>VLOOKUP($A13,'12'!$B$10:$D$45,3,FALSE)</f>
        <v>0</v>
      </c>
      <c r="R13" s="10">
        <f>T13/S13</f>
        <v>203.32500000000002</v>
      </c>
      <c r="S13" s="9">
        <f>VLOOKUP(A13,Formelhilfe!$A$9:$O$44,15,FALSE)</f>
        <v>4</v>
      </c>
      <c r="T13" s="10">
        <f>SUM(L13:Q13)</f>
        <v>813.30000000000007</v>
      </c>
      <c r="U13" s="10">
        <f>W13/V13</f>
        <v>203.79999999999998</v>
      </c>
      <c r="V13" s="9">
        <f>VLOOKUP(A13,Formelhilfe!$A$9:$P$44,16,FALSE)</f>
        <v>10</v>
      </c>
      <c r="W13" s="11">
        <f>SUM(C13:H13,L13:Q13)</f>
        <v>2037.9999999999998</v>
      </c>
    </row>
    <row r="14" spans="1:23" ht="18" customHeight="1" x14ac:dyDescent="0.4">
      <c r="A14" s="135" t="s">
        <v>98</v>
      </c>
      <c r="B14" s="100" t="str">
        <f>VLOOKUP(A14,'Wettkampf 1'!$B$10:$C$45,2,FALSE)</f>
        <v>Börgermoor</v>
      </c>
      <c r="C14" s="9">
        <f>VLOOKUP(A14,'Wettkampf 1'!$B$10:$D$45,3,FALSE)</f>
        <v>203.7</v>
      </c>
      <c r="D14" s="9">
        <f>VLOOKUP($A14,'2'!$B$10:$D$45,3,FALSE)</f>
        <v>205.1</v>
      </c>
      <c r="E14" s="9">
        <f>VLOOKUP($A14,'3'!$B$10:$D$45,3,FALSE)</f>
        <v>200.8</v>
      </c>
      <c r="F14" s="9">
        <f>VLOOKUP($A14,'4'!$B$10:$D$45,3,FALSE)</f>
        <v>205.8</v>
      </c>
      <c r="G14" s="9">
        <f>VLOOKUP($A14,'5'!$B$10:$D$45,3,FALSE)</f>
        <v>199.1</v>
      </c>
      <c r="H14" s="9">
        <f>VLOOKUP($A14,'6'!$B$10:$D$45,3,FALSE)</f>
        <v>200.8</v>
      </c>
      <c r="I14" s="9">
        <f>K14/J14</f>
        <v>202.54999999999998</v>
      </c>
      <c r="J14" s="9">
        <f>VLOOKUP(A14,Formelhilfe!$A$9:$H$44,8,FALSE)</f>
        <v>6</v>
      </c>
      <c r="K14" s="10">
        <f>SUM(C14:H14)</f>
        <v>1215.3</v>
      </c>
      <c r="L14" s="9">
        <f>VLOOKUP($A14,'7'!$B$10:$D$45,3,FALSE)</f>
        <v>0</v>
      </c>
      <c r="M14" s="9">
        <f>VLOOKUP($A14,'8'!$B$10:$D$45,3,FALSE)</f>
        <v>201.2</v>
      </c>
      <c r="N14" s="9">
        <f>VLOOKUP($A14,'9'!$B$10:$D$45,3,FALSE)</f>
        <v>203.6</v>
      </c>
      <c r="O14" s="9">
        <f>VLOOKUP($A14,'10'!$B$10:$D$45,3,FALSE)</f>
        <v>200.3</v>
      </c>
      <c r="P14" s="9">
        <f>VLOOKUP($A14,'11'!$B$10:$D$45,3,FALSE)</f>
        <v>205</v>
      </c>
      <c r="Q14" s="9">
        <f>VLOOKUP($A14,'12'!$B$10:$D$45,3,FALSE)</f>
        <v>0</v>
      </c>
      <c r="R14" s="10">
        <f>T14/S14</f>
        <v>202.52499999999998</v>
      </c>
      <c r="S14" s="9">
        <f>VLOOKUP(A14,Formelhilfe!$A$9:$O$44,15,FALSE)</f>
        <v>4</v>
      </c>
      <c r="T14" s="10">
        <f>SUM(L14:Q14)</f>
        <v>810.09999999999991</v>
      </c>
      <c r="U14" s="10">
        <f>W14/V14</f>
        <v>202.54</v>
      </c>
      <c r="V14" s="9">
        <f>VLOOKUP(A14,Formelhilfe!$A$9:$P$44,16,FALSE)</f>
        <v>10</v>
      </c>
      <c r="W14" s="11">
        <f>SUM(C14:H14,L14:Q14)</f>
        <v>2025.3999999999999</v>
      </c>
    </row>
    <row r="15" spans="1:23" ht="18" customHeight="1" x14ac:dyDescent="0.4">
      <c r="A15" s="135" t="s">
        <v>102</v>
      </c>
      <c r="B15" s="100" t="str">
        <f>VLOOKUP(A15,'Wettkampf 1'!$B$10:$C$45,2,FALSE)</f>
        <v>Werlte</v>
      </c>
      <c r="C15" s="9">
        <f>VLOOKUP(A15,'Wettkampf 1'!$B$10:$D$45,3,FALSE)</f>
        <v>203.9</v>
      </c>
      <c r="D15" s="9">
        <f>VLOOKUP($A15,'2'!$B$10:$D$45,3,FALSE)</f>
        <v>203</v>
      </c>
      <c r="E15" s="9">
        <f>VLOOKUP($A15,'3'!$B$10:$D$45,3,FALSE)</f>
        <v>200</v>
      </c>
      <c r="F15" s="9">
        <f>VLOOKUP($A15,'4'!$B$10:$D$45,3,FALSE)</f>
        <v>203.1</v>
      </c>
      <c r="G15" s="9">
        <f>VLOOKUP($A15,'5'!$B$10:$D$45,3,FALSE)</f>
        <v>200.3</v>
      </c>
      <c r="H15" s="9" t="str">
        <f>VLOOKUP($A15,'6'!$B$10:$D$45,3,FALSE)</f>
        <v>20,1,6</v>
      </c>
      <c r="I15" s="9">
        <f>K15/J15</f>
        <v>168.38333333333333</v>
      </c>
      <c r="J15" s="9">
        <f>VLOOKUP(A15,Formelhilfe!$A$9:$H$44,8,FALSE)</f>
        <v>6</v>
      </c>
      <c r="K15" s="10">
        <f>SUM(C15:H15)</f>
        <v>1010.3</v>
      </c>
      <c r="L15" s="9">
        <f>VLOOKUP($A15,'7'!$B$10:$D$45,3,FALSE)</f>
        <v>203.3</v>
      </c>
      <c r="M15" s="9">
        <f>VLOOKUP($A15,'8'!$B$10:$D$45,3,FALSE)</f>
        <v>198.4</v>
      </c>
      <c r="N15" s="9">
        <f>VLOOKUP($A15,'9'!$B$10:$D$45,3,FALSE)</f>
        <v>204.1</v>
      </c>
      <c r="O15" s="9">
        <f>VLOOKUP($A15,'10'!$B$10:$D$45,3,FALSE)</f>
        <v>199.2</v>
      </c>
      <c r="P15" s="9">
        <f>VLOOKUP($A15,'11'!$B$10:$D$45,3,FALSE)</f>
        <v>197.9</v>
      </c>
      <c r="Q15" s="9">
        <f>VLOOKUP($A15,'12'!$B$10:$D$45,3,FALSE)</f>
        <v>0</v>
      </c>
      <c r="R15" s="10">
        <f>T15/S15</f>
        <v>200.57999999999998</v>
      </c>
      <c r="S15" s="9">
        <f>VLOOKUP(A15,Formelhilfe!$A$9:$O$44,15,FALSE)</f>
        <v>5</v>
      </c>
      <c r="T15" s="10">
        <f>SUM(L15:Q15)</f>
        <v>1002.9</v>
      </c>
      <c r="U15" s="10">
        <f>W15/V15</f>
        <v>183.01818181818183</v>
      </c>
      <c r="V15" s="9">
        <f>VLOOKUP(A15,Formelhilfe!$A$9:$P$44,16,FALSE)</f>
        <v>11</v>
      </c>
      <c r="W15" s="11">
        <f>SUM(C15:H15,L15:Q15)</f>
        <v>2013.2</v>
      </c>
    </row>
    <row r="16" spans="1:23" ht="18" customHeight="1" x14ac:dyDescent="0.4">
      <c r="A16" s="135" t="s">
        <v>96</v>
      </c>
      <c r="B16" s="100" t="str">
        <f>VLOOKUP(A16,'Wettkampf 1'!$B$10:$C$45,2,FALSE)</f>
        <v>Werlte</v>
      </c>
      <c r="C16" s="9">
        <f>VLOOKUP(A16,'Wettkampf 1'!$B$10:$D$45,3,FALSE)</f>
        <v>201.5</v>
      </c>
      <c r="D16" s="9">
        <f>VLOOKUP($A16,'2'!$B$10:$D$45,3,FALSE)</f>
        <v>199.9</v>
      </c>
      <c r="E16" s="9">
        <f>VLOOKUP($A16,'3'!$B$10:$D$45,3,FALSE)</f>
        <v>203.3</v>
      </c>
      <c r="F16" s="9">
        <f>VLOOKUP($A16,'4'!$B$10:$D$45,3,FALSE)</f>
        <v>192.7</v>
      </c>
      <c r="G16" s="9">
        <f>VLOOKUP($A16,'5'!$B$10:$D$45,3,FALSE)</f>
        <v>194.7</v>
      </c>
      <c r="H16" s="9">
        <f>VLOOKUP($A16,'6'!$B$10:$D$45,3,FALSE)</f>
        <v>202.6</v>
      </c>
      <c r="I16" s="9">
        <f>K16/J16</f>
        <v>199.11666666666667</v>
      </c>
      <c r="J16" s="9">
        <f>VLOOKUP(A16,Formelhilfe!$A$9:$H$44,8,FALSE)</f>
        <v>6</v>
      </c>
      <c r="K16" s="10">
        <f>SUM(C16:H16)</f>
        <v>1194.7</v>
      </c>
      <c r="L16" s="9">
        <f>VLOOKUP($A16,'7'!$B$10:$D$45,3,FALSE)</f>
        <v>205.8</v>
      </c>
      <c r="M16" s="9">
        <f>VLOOKUP($A16,'8'!$B$10:$D$45,3,FALSE)</f>
        <v>199.6</v>
      </c>
      <c r="N16" s="9">
        <f>VLOOKUP($A16,'9'!$B$10:$D$45,3,FALSE)</f>
        <v>198.2</v>
      </c>
      <c r="O16" s="9">
        <f>VLOOKUP($A16,'10'!$B$10:$D$45,3,FALSE)</f>
        <v>0</v>
      </c>
      <c r="P16" s="9">
        <f>VLOOKUP($A16,'11'!$B$10:$D$45,3,FALSE)</f>
        <v>200</v>
      </c>
      <c r="Q16" s="9">
        <f>VLOOKUP($A16,'12'!$B$10:$D$45,3,FALSE)</f>
        <v>0</v>
      </c>
      <c r="R16" s="10">
        <f>T16/S16</f>
        <v>200.89999999999998</v>
      </c>
      <c r="S16" s="9">
        <f>VLOOKUP(A16,Formelhilfe!$A$9:$O$44,15,FALSE)</f>
        <v>4</v>
      </c>
      <c r="T16" s="10">
        <f>SUM(L16:Q16)</f>
        <v>803.59999999999991</v>
      </c>
      <c r="U16" s="10">
        <f>W16/V16</f>
        <v>199.82999999999998</v>
      </c>
      <c r="V16" s="9">
        <f>VLOOKUP(A16,Formelhilfe!$A$9:$P$44,16,FALSE)</f>
        <v>10</v>
      </c>
      <c r="W16" s="11">
        <f>SUM(C16:H16,L16:Q16)</f>
        <v>1998.3</v>
      </c>
    </row>
    <row r="17" spans="1:45" ht="18" customHeight="1" x14ac:dyDescent="0.4">
      <c r="A17" s="135" t="s">
        <v>87</v>
      </c>
      <c r="B17" s="100" t="str">
        <f>VLOOKUP(A17,'Wettkampf 1'!$B$10:$C$45,2,FALSE)</f>
        <v>Sögel</v>
      </c>
      <c r="C17" s="9">
        <f>VLOOKUP(A17,'Wettkampf 1'!$B$10:$D$45,3,FALSE)</f>
        <v>193.6</v>
      </c>
      <c r="D17" s="9">
        <f>VLOOKUP($A17,'2'!$B$10:$D$45,3,FALSE)</f>
        <v>183.5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188.55</v>
      </c>
      <c r="J17" s="9">
        <f>VLOOKUP(A17,Formelhilfe!$A$9:$H$44,8,FALSE)</f>
        <v>2</v>
      </c>
      <c r="K17" s="10">
        <f>SUM(C17:H17)</f>
        <v>377.1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188.55</v>
      </c>
      <c r="V17" s="9">
        <f>VLOOKUP(A17,Formelhilfe!$A$9:$P$44,16,FALSE)</f>
        <v>2</v>
      </c>
      <c r="W17" s="11">
        <f>SUM(C17:H17,L17:Q17)</f>
        <v>377.1</v>
      </c>
    </row>
    <row r="18" spans="1:45" ht="18" customHeight="1" x14ac:dyDescent="0.4">
      <c r="A18" s="161" t="s">
        <v>111</v>
      </c>
      <c r="B18" s="100" t="str">
        <f>VLOOKUP(A18,'Wettkampf 1'!$B$10:$C$45,2,FALSE)</f>
        <v>Mannschaft 5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 t="e">
        <f>K18/J18</f>
        <v>#DIV/0!</v>
      </c>
      <c r="J18" s="9">
        <f>VLOOKUP(A18,Formelhilfe!$A$9:$H$44,8,FALSE)</f>
        <v>0</v>
      </c>
      <c r="K18" s="10">
        <f>SUM(C18:H18)</f>
        <v>0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 t="e">
        <f>W18/V18</f>
        <v>#DIV/0!</v>
      </c>
      <c r="V18" s="9">
        <f>VLOOKUP(A18,Formelhilfe!$A$9:$P$44,16,FALSE)</f>
        <v>0</v>
      </c>
      <c r="W18" s="11">
        <f>SUM(C18:H18,L18:Q18)</f>
        <v>0</v>
      </c>
    </row>
    <row r="19" spans="1:45" ht="18" customHeight="1" x14ac:dyDescent="0.4">
      <c r="A19" s="161" t="s">
        <v>112</v>
      </c>
      <c r="B19" s="100" t="str">
        <f>VLOOKUP(A19,'Wettkampf 1'!$B$10:$C$45,2,FALSE)</f>
        <v>Mannschaft 5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 t="e">
        <f>K19/J19</f>
        <v>#DIV/0!</v>
      </c>
      <c r="J19" s="9">
        <f>VLOOKUP(A19,Formelhilfe!$A$9:$H$44,8,FALSE)</f>
        <v>0</v>
      </c>
      <c r="K19" s="10">
        <f>SUM(C19:H19)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 t="e">
        <f>W19/V19</f>
        <v>#DIV/0!</v>
      </c>
      <c r="V19" s="9">
        <f>VLOOKUP(A19,Formelhilfe!$A$9:$P$44,16,FALSE)</f>
        <v>0</v>
      </c>
      <c r="W19" s="11">
        <f>SUM(C19:H19,L19:Q19)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5" t="s">
        <v>92</v>
      </c>
      <c r="B20" s="100" t="str">
        <f>VLOOKUP(A20,'Wettkampf 1'!$B$10:$C$45,2,FALSE)</f>
        <v>Eisten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SUM(C20:H20)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 t="e">
        <f>W20/V20</f>
        <v>#DIV/0!</v>
      </c>
      <c r="V20" s="9">
        <f>VLOOKUP(A20,Formelhilfe!$A$9:$P$44,16,FALSE)</f>
        <v>0</v>
      </c>
      <c r="W20" s="11">
        <f>SUM(C20:H20,L20:Q20)</f>
        <v>0</v>
      </c>
    </row>
    <row r="21" spans="1:45" ht="18" customHeight="1" x14ac:dyDescent="0.4">
      <c r="A21" s="161" t="s">
        <v>109</v>
      </c>
      <c r="B21" s="100" t="str">
        <f>VLOOKUP(A21,'Wettkampf 1'!$B$10:$C$45,2,FALSE)</f>
        <v>Mannschaft 5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SUM(C21:H21,L21:Q21)</f>
        <v>0</v>
      </c>
    </row>
    <row r="22" spans="1:45" ht="18" customHeight="1" x14ac:dyDescent="0.4">
      <c r="A22" s="161" t="s">
        <v>110</v>
      </c>
      <c r="B22" s="100" t="str">
        <f>VLOOKUP(A22,'Wettkampf 1'!$B$10:$C$45,2,FALSE)</f>
        <v>Mannschaft 6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SUM(C22:H22,L22:Q22)</f>
        <v>0</v>
      </c>
    </row>
    <row r="23" spans="1:45" ht="18" customHeight="1" x14ac:dyDescent="0.4">
      <c r="A23" s="161" t="s">
        <v>108</v>
      </c>
      <c r="B23" s="100" t="str">
        <f>VLOOKUP(A23,'Wettkampf 1'!$B$10:$C$45,2,FALSE)</f>
        <v>Mannschaft 6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SUM(C23:H23,L23:Q23)</f>
        <v>0</v>
      </c>
    </row>
    <row r="24" spans="1:45" ht="18" customHeight="1" x14ac:dyDescent="0.4">
      <c r="A24" s="161" t="s">
        <v>106</v>
      </c>
      <c r="B24" s="100" t="str">
        <f>VLOOKUP(A24,'Wettkampf 1'!$B$10:$C$45,2,FALSE)</f>
        <v>Mannschaft 5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SUM(C24:H24,L24:Q24)</f>
        <v>0</v>
      </c>
    </row>
    <row r="25" spans="1:45" ht="18" customHeight="1" x14ac:dyDescent="0.4">
      <c r="A25" s="161" t="s">
        <v>107</v>
      </c>
      <c r="B25" s="100" t="str">
        <f>VLOOKUP(A25,'Wettkampf 1'!$B$10:$C$45,2,FALSE)</f>
        <v>Mannschaft 6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SUM(C25:H25,L25:Q25)</f>
        <v>0</v>
      </c>
    </row>
    <row r="26" spans="1:45" ht="18" customHeight="1" x14ac:dyDescent="0.4">
      <c r="A26" s="161" t="s">
        <v>60</v>
      </c>
      <c r="B26" s="100" t="str">
        <f>VLOOKUP(A26,'Wettkampf 1'!$B$10:$C$45,2,FALSE)</f>
        <v>Mannschaft 5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SUM(C26:H26,L26:Q26)</f>
        <v>0</v>
      </c>
    </row>
    <row r="27" spans="1:45" ht="18" customHeight="1" x14ac:dyDescent="0.4">
      <c r="A27" s="135" t="s">
        <v>61</v>
      </c>
      <c r="B27" s="100" t="str">
        <f>VLOOKUP(A27,'Wettkampf 1'!$B$10:$C$45,2,FALSE)</f>
        <v>Mannschaft 5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135" t="s">
        <v>62</v>
      </c>
      <c r="B28" s="100" t="str">
        <f>VLOOKUP(A28,'Wettkampf 1'!$B$10:$C$45,2,FALSE)</f>
        <v>Mannschaft 5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35" t="s">
        <v>63</v>
      </c>
      <c r="B29" s="100" t="str">
        <f>VLOOKUP(A29,'Wettkampf 1'!$B$10:$C$45,2,FALSE)</f>
        <v>Mannschaft 5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35" t="s">
        <v>64</v>
      </c>
      <c r="B30" s="100" t="str">
        <f>VLOOKUP(A30,'Wettkampf 1'!$B$10:$C$45,2,FALSE)</f>
        <v>Mannschaft 5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35" t="s">
        <v>65</v>
      </c>
      <c r="B31" s="100" t="str">
        <f>VLOOKUP(A31,'Wettkampf 1'!$B$10:$C$45,2,FALSE)</f>
        <v>Mannschaft 5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5" t="s">
        <v>66</v>
      </c>
      <c r="B32" s="100" t="str">
        <f>VLOOKUP(A32,'Wettkampf 1'!$B$10:$C$45,2,FALSE)</f>
        <v>Mannschaft 6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5" t="s">
        <v>67</v>
      </c>
      <c r="B33" s="100" t="str">
        <f>VLOOKUP(A33,'Wettkampf 1'!$B$10:$C$45,2,FALSE)</f>
        <v>Mannschaft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5" t="s">
        <v>68</v>
      </c>
      <c r="B34" s="100" t="str">
        <f>VLOOKUP(A34,'Wettkampf 1'!$B$10:$C$45,2,FALSE)</f>
        <v>Mannschaft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5" t="s">
        <v>54</v>
      </c>
      <c r="B35" s="100" t="str">
        <f>VLOOKUP(A35,'Wettkampf 1'!$B$10:$C$45,2,FALSE)</f>
        <v>Mannschaft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5" t="s">
        <v>55</v>
      </c>
      <c r="B36" s="100" t="str">
        <f>VLOOKUP(A36,'Wettkampf 1'!$B$10:$C$45,2,FALSE)</f>
        <v>Mannschaft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5" t="s">
        <v>56</v>
      </c>
      <c r="B37" s="100" t="str">
        <f>VLOOKUP(A37,'Wettkampf 1'!$B$10:$C$45,2,FALSE)</f>
        <v>Mannschaft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phoneticPr fontId="0" type="noConversion"/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Sögel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Eisten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Werlte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Börgermoor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20</v>
      </c>
      <c r="T5" s="13" t="s">
        <v>57</v>
      </c>
      <c r="U5" s="13" t="s">
        <v>31</v>
      </c>
    </row>
    <row r="6" spans="1:21" x14ac:dyDescent="0.3">
      <c r="A6" s="13" t="str">
        <f>'Wettkampf 1'!B6</f>
        <v>Mannschaft 5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</row>
    <row r="7" spans="1:21" x14ac:dyDescent="0.3">
      <c r="A7" s="13" t="str">
        <f>'Wettkampf 1'!B7</f>
        <v>Mannschaft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5" t="s">
        <v>86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11</v>
      </c>
      <c r="S9" s="13" t="s">
        <v>24</v>
      </c>
    </row>
    <row r="10" spans="1:21" ht="15.6" x14ac:dyDescent="0.3">
      <c r="A10" s="135" t="s">
        <v>87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30</v>
      </c>
    </row>
    <row r="11" spans="1:21" ht="15.6" x14ac:dyDescent="0.3">
      <c r="A11" s="135" t="s">
        <v>89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11</v>
      </c>
    </row>
    <row r="12" spans="1:21" ht="15.6" x14ac:dyDescent="0.3">
      <c r="A12" s="135" t="s">
        <v>88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61" t="s">
        <v>111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61" t="s">
        <v>112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5" t="s">
        <v>90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11</v>
      </c>
    </row>
    <row r="16" spans="1:21" ht="15.6" x14ac:dyDescent="0.3">
      <c r="A16" s="135" t="s">
        <v>91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11</v>
      </c>
    </row>
    <row r="17" spans="1:16" ht="15.6" x14ac:dyDescent="0.3">
      <c r="A17" s="135" t="s">
        <v>92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0</v>
      </c>
    </row>
    <row r="18" spans="1:16" ht="15.6" x14ac:dyDescent="0.3">
      <c r="A18" s="135" t="s">
        <v>93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61" t="s">
        <v>109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61" t="s">
        <v>110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5" t="s">
        <v>94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11</v>
      </c>
    </row>
    <row r="22" spans="1:16" ht="15.6" x14ac:dyDescent="0.3">
      <c r="A22" s="135" t="s">
        <v>95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0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4</v>
      </c>
      <c r="P22" s="13">
        <f t="shared" si="5"/>
        <v>10</v>
      </c>
    </row>
    <row r="23" spans="1:16" ht="15.6" x14ac:dyDescent="0.3">
      <c r="A23" s="135" t="s">
        <v>96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0</v>
      </c>
      <c r="M23" s="13">
        <f>IF('11'!$D24&gt;0,1,0)</f>
        <v>1</v>
      </c>
      <c r="N23" s="13">
        <f>IF('12'!$D24&gt;0,1,0)</f>
        <v>0</v>
      </c>
      <c r="O23" s="13">
        <f t="shared" si="4"/>
        <v>4</v>
      </c>
      <c r="P23" s="13">
        <f t="shared" si="5"/>
        <v>10</v>
      </c>
    </row>
    <row r="24" spans="1:16" ht="15.6" x14ac:dyDescent="0.3">
      <c r="A24" s="135" t="s">
        <v>102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11</v>
      </c>
    </row>
    <row r="25" spans="1:16" ht="15.6" x14ac:dyDescent="0.3">
      <c r="A25" s="135" t="s">
        <v>101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5</v>
      </c>
      <c r="P25" s="13">
        <f t="shared" si="5"/>
        <v>11</v>
      </c>
    </row>
    <row r="26" spans="1:16" ht="15.6" x14ac:dyDescent="0.3">
      <c r="A26" s="161" t="s">
        <v>108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5" t="s">
        <v>97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11</v>
      </c>
    </row>
    <row r="28" spans="1:16" ht="15.6" x14ac:dyDescent="0.3">
      <c r="A28" s="135" t="s">
        <v>98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0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4</v>
      </c>
      <c r="P28" s="13">
        <f t="shared" si="5"/>
        <v>10</v>
      </c>
    </row>
    <row r="29" spans="1:16" ht="15.6" x14ac:dyDescent="0.3">
      <c r="A29" s="135" t="s">
        <v>99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11</v>
      </c>
    </row>
    <row r="30" spans="1:16" ht="15.6" x14ac:dyDescent="0.3">
      <c r="A30" s="135" t="s">
        <v>104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61" t="s">
        <v>106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61" t="s">
        <v>107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61" t="s">
        <v>60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35" t="s">
        <v>61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35" t="s">
        <v>62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5" t="s">
        <v>63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5" t="s">
        <v>64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5" t="s">
        <v>65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5" t="s">
        <v>66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5" t="s">
        <v>67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5" t="s">
        <v>68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5" t="s">
        <v>54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5" t="s">
        <v>55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5" t="s">
        <v>56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 t="shared" ref="B45:G45" si="9">SUM(B9:B44)</f>
        <v>16</v>
      </c>
      <c r="C45" s="17">
        <f t="shared" si="9"/>
        <v>16</v>
      </c>
      <c r="D45" s="17">
        <f t="shared" si="9"/>
        <v>15</v>
      </c>
      <c r="E45" s="17">
        <f t="shared" si="9"/>
        <v>15</v>
      </c>
      <c r="F45" s="17">
        <f t="shared" si="9"/>
        <v>15</v>
      </c>
      <c r="G45" s="17">
        <f t="shared" si="9"/>
        <v>15</v>
      </c>
      <c r="H45" s="17">
        <f>SUM(H9:H38)</f>
        <v>92</v>
      </c>
      <c r="I45" s="17">
        <f t="shared" ref="I45:P45" si="10">SUM(I9:I44)</f>
        <v>14</v>
      </c>
      <c r="J45" s="17">
        <f t="shared" si="10"/>
        <v>14</v>
      </c>
      <c r="K45" s="17">
        <f t="shared" si="10"/>
        <v>15</v>
      </c>
      <c r="L45" s="17">
        <f t="shared" si="10"/>
        <v>14</v>
      </c>
      <c r="M45" s="17">
        <f t="shared" si="10"/>
        <v>15</v>
      </c>
      <c r="N45" s="17">
        <f t="shared" si="10"/>
        <v>0</v>
      </c>
      <c r="O45" s="17">
        <f t="shared" si="10"/>
        <v>72</v>
      </c>
      <c r="P45" s="17">
        <f t="shared" si="10"/>
        <v>164</v>
      </c>
    </row>
  </sheetData>
  <sheetProtection selectLockedCells="1" sort="0" selectUnlockedCells="1"/>
  <protectedRanges>
    <protectedRange sqref="A9:A44" name="Bereich5_1"/>
  </protectedRanges>
  <phoneticPr fontId="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18" t="s">
        <v>84</v>
      </c>
      <c r="C2" s="7">
        <f>VLOOKUP($B$2:$B$7,'Wettkampf 1'!$B$2:$D$7,3,FALSE)</f>
        <v>621</v>
      </c>
      <c r="D2" s="5">
        <f>VLOOKUP($B$2:$B$7,'2'!$B$2:$D$7,3,FALSE)</f>
        <v>620.70000000000005</v>
      </c>
      <c r="E2" s="5">
        <f>VLOOKUP($B$2:$B$7,'3'!$B$2:$D$7,3,FALSE)</f>
        <v>618.9</v>
      </c>
      <c r="F2" s="5">
        <f>VLOOKUP($B$2:$B$7,'4'!$B$2:$D$7,3,FALSE)</f>
        <v>618.30000000000007</v>
      </c>
      <c r="G2" s="5">
        <f>VLOOKUP($B$2:$B$7,'5'!$B$2:$D$7,3,FALSE)</f>
        <v>616.29999999999995</v>
      </c>
      <c r="H2" s="5">
        <f>VLOOKUP($B$2:$B$7,'6'!$B$2:$D$7,3,FALSE)</f>
        <v>615.29999999999995</v>
      </c>
      <c r="I2" s="5">
        <f>J2/Formelhilfe!H5</f>
        <v>618.41666666666663</v>
      </c>
      <c r="J2" s="5">
        <f>SUM(C2:H2)</f>
        <v>3710.5</v>
      </c>
      <c r="K2" s="5">
        <f>VLOOKUP($B$2:$B$7,'7'!$B$2:$D$7,3,FALSE)</f>
        <v>620.6</v>
      </c>
      <c r="L2" s="5">
        <f>VLOOKUP($B$2:$B$7,'8'!$B$2:$D$7,3,FALSE)</f>
        <v>615.70000000000005</v>
      </c>
      <c r="M2" s="5">
        <f>VLOOKUP($B$2:$B$7,'9'!$B$2:$D$7,3,FALSE)</f>
        <v>619.1</v>
      </c>
      <c r="N2" s="5">
        <f>VLOOKUP($B$2:$B$7,'10'!$B$2:$D$7,3,FALSE)</f>
        <v>623.29999999999995</v>
      </c>
      <c r="O2" s="5">
        <f>VLOOKUP($B$2:$B$7,'11'!$B$2:$D$7,3,FALSE)</f>
        <v>622.79999999999995</v>
      </c>
      <c r="P2" s="5">
        <f>VLOOKUP($B$2:$B$7,'12'!$B$2:$D$7,3,FALSE)</f>
        <v>0</v>
      </c>
      <c r="Q2" s="5">
        <f>R2/Formelhilfe!O5</f>
        <v>620.29999999999995</v>
      </c>
      <c r="R2" s="5">
        <f>SUM(K2:P2)</f>
        <v>3101.5</v>
      </c>
      <c r="S2" s="5">
        <f>T2/Formelhilfe!P5</f>
        <v>619.27272727272737</v>
      </c>
      <c r="T2" s="6">
        <f>SUM(C2:H2,K2:P2)</f>
        <v>6812.0000000000009</v>
      </c>
    </row>
    <row r="3" spans="1:20" ht="23.25" customHeight="1" x14ac:dyDescent="0.35">
      <c r="A3" s="12"/>
      <c r="B3" s="118" t="s">
        <v>85</v>
      </c>
      <c r="C3" s="7">
        <f>VLOOKUP($B$2:$B$7,'Wettkampf 1'!$B$2:$D$7,3,FALSE)</f>
        <v>615.40000000000009</v>
      </c>
      <c r="D3" s="5">
        <f>VLOOKUP($B$2:$B$7,'2'!$B$2:$D$7,3,FALSE)</f>
        <v>607.6</v>
      </c>
      <c r="E3" s="5">
        <f>VLOOKUP($B$2:$B$7,'3'!$B$2:$D$7,3,FALSE)</f>
        <v>608.5</v>
      </c>
      <c r="F3" s="5">
        <f>VLOOKUP($B$2:$B$7,'4'!$B$2:$D$7,3,FALSE)</f>
        <v>615.6</v>
      </c>
      <c r="G3" s="5">
        <f>VLOOKUP($B$2:$B$7,'5'!$B$2:$D$7,3,FALSE)</f>
        <v>613.29999999999995</v>
      </c>
      <c r="H3" s="5">
        <f>VLOOKUP($B$2:$B$7,'6'!$B$2:$D$7,3,FALSE)</f>
        <v>613.29999999999995</v>
      </c>
      <c r="I3" s="5">
        <f>J3/Formelhilfe!H2</f>
        <v>612.2833333333333</v>
      </c>
      <c r="J3" s="5">
        <f>SUM(C3:H3)</f>
        <v>3673.7</v>
      </c>
      <c r="K3" s="5">
        <f>VLOOKUP($B$2:$B$7,'7'!$B$2:$D$7,3,FALSE)</f>
        <v>613.70000000000005</v>
      </c>
      <c r="L3" s="5">
        <f>VLOOKUP($B$2:$B$7,'8'!$B$2:$D$7,3,FALSE)</f>
        <v>610.6</v>
      </c>
      <c r="M3" s="5">
        <f>VLOOKUP($B$2:$B$7,'9'!$B$2:$D$7,3,FALSE)</f>
        <v>611.5</v>
      </c>
      <c r="N3" s="5">
        <f>VLOOKUP($B$2:$B$7,'10'!$B$2:$D$7,3,FALSE)</f>
        <v>616.40000000000009</v>
      </c>
      <c r="O3" s="5">
        <f>VLOOKUP($B$2:$B$7,'11'!$B$2:$D$7,3,FALSE)</f>
        <v>607.70000000000005</v>
      </c>
      <c r="P3" s="5">
        <f>VLOOKUP($B$2:$B$7,'12'!$B$2:$D$7,3,FALSE)</f>
        <v>0</v>
      </c>
      <c r="Q3" s="5">
        <f>R3/Formelhilfe!O2</f>
        <v>611.98000000000013</v>
      </c>
      <c r="R3" s="5">
        <f>SUM(K3:P3)</f>
        <v>3059.9000000000005</v>
      </c>
      <c r="S3" s="5">
        <f>T3/Formelhilfe!P2</f>
        <v>612.14545454545453</v>
      </c>
      <c r="T3" s="6">
        <f>SUM(C3:H3,K3:P3)</f>
        <v>6733.5999999999995</v>
      </c>
    </row>
    <row r="4" spans="1:20" ht="23.25" customHeight="1" x14ac:dyDescent="0.35">
      <c r="A4" s="12"/>
      <c r="B4" s="118" t="s">
        <v>82</v>
      </c>
      <c r="C4" s="7">
        <f>VLOOKUP($B$2:$B$7,'Wettkampf 1'!$B$2:$D$7,3,FALSE)</f>
        <v>612</v>
      </c>
      <c r="D4" s="5">
        <f>VLOOKUP($B$2:$B$7,'2'!$B$2:$D$7,3,FALSE)</f>
        <v>612.29999999999995</v>
      </c>
      <c r="E4" s="5">
        <f>VLOOKUP($B$2:$B$7,'3'!$B$2:$D$7,3,FALSE)</f>
        <v>611.90000000000009</v>
      </c>
      <c r="F4" s="5">
        <f>VLOOKUP($B$2:$B$7,'4'!$B$2:$D$7,3,FALSE)</f>
        <v>611.9</v>
      </c>
      <c r="G4" s="5">
        <f>VLOOKUP($B$2:$B$7,'5'!$B$2:$D$7,3,FALSE)</f>
        <v>613.20000000000005</v>
      </c>
      <c r="H4" s="5">
        <f>VLOOKUP($B$2:$B$7,'6'!$B$2:$D$7,3,FALSE)</f>
        <v>599.70000000000005</v>
      </c>
      <c r="I4" s="5">
        <f>J4/Formelhilfe!H3</f>
        <v>610.16666666666663</v>
      </c>
      <c r="J4" s="5">
        <f>SUM(C4:H4)</f>
        <v>3661</v>
      </c>
      <c r="K4" s="5">
        <f>VLOOKUP($B$2:$B$7,'7'!$B$2:$D$7,3,FALSE)</f>
        <v>616.20000000000005</v>
      </c>
      <c r="L4" s="5">
        <f>VLOOKUP($B$2:$B$7,'8'!$B$2:$D$7,3,FALSE)</f>
        <v>603.4</v>
      </c>
      <c r="M4" s="5">
        <f>VLOOKUP($B$2:$B$7,'9'!$B$2:$D$7,3,FALSE)</f>
        <v>616.6</v>
      </c>
      <c r="N4" s="5">
        <f>VLOOKUP($B$2:$B$7,'10'!$B$2:$D$7,3,FALSE)</f>
        <v>610.5</v>
      </c>
      <c r="O4" s="5">
        <f>VLOOKUP($B$2:$B$7,'11'!$B$2:$D$7,3,FALSE)</f>
        <v>617.6</v>
      </c>
      <c r="P4" s="5">
        <f>VLOOKUP($B$2:$B$7,'12'!$B$2:$D$7,3,FALSE)</f>
        <v>0</v>
      </c>
      <c r="Q4" s="5">
        <f>R4/Formelhilfe!O3</f>
        <v>612.8599999999999</v>
      </c>
      <c r="R4" s="5">
        <f>SUM(K4:P4)</f>
        <v>3064.2999999999997</v>
      </c>
      <c r="S4" s="5">
        <f>T4/Formelhilfe!P3</f>
        <v>611.39090909090908</v>
      </c>
      <c r="T4" s="6">
        <f>SUM(C4:H4,K4:P4)</f>
        <v>6725.3</v>
      </c>
    </row>
    <row r="5" spans="1:20" ht="23.25" customHeight="1" x14ac:dyDescent="0.35">
      <c r="A5" s="12"/>
      <c r="B5" s="118" t="s">
        <v>83</v>
      </c>
      <c r="C5" s="7">
        <f>VLOOKUP($B$2:$B$7,'Wettkampf 1'!$B$2:$D$7,3,FALSE)</f>
        <v>615.20000000000005</v>
      </c>
      <c r="D5" s="5">
        <f>VLOOKUP($B$2:$B$7,'2'!$B$2:$D$7,3,FALSE)</f>
        <v>615.6</v>
      </c>
      <c r="E5" s="5">
        <f>VLOOKUP($B$2:$B$7,'3'!$B$2:$D$7,3,FALSE)</f>
        <v>614.79999999999995</v>
      </c>
      <c r="F5" s="5">
        <f>VLOOKUP($B$2:$B$7,'4'!$B$2:$D$7,3,FALSE)</f>
        <v>608.5</v>
      </c>
      <c r="G5" s="5">
        <f>VLOOKUP($B$2:$B$7,'5'!$B$2:$D$7,3,FALSE)</f>
        <v>614.59999999999991</v>
      </c>
      <c r="H5" s="5">
        <f>VLOOKUP($B$2:$B$7,'6'!$B$2:$D$7,3,FALSE)</f>
        <v>606.79999999999995</v>
      </c>
      <c r="I5" s="5">
        <f>J5/Formelhilfe!H4</f>
        <v>612.58333333333337</v>
      </c>
      <c r="J5" s="5">
        <f>SUM(C5:H5)</f>
        <v>3675.5</v>
      </c>
      <c r="K5" s="5">
        <f>VLOOKUP($B$2:$B$7,'7'!$B$2:$D$7,3,FALSE)</f>
        <v>605.79999999999995</v>
      </c>
      <c r="L5" s="5">
        <f>VLOOKUP($B$2:$B$7,'8'!$B$2:$D$7,3,FALSE)</f>
        <v>598.5</v>
      </c>
      <c r="M5" s="5">
        <f>VLOOKUP($B$2:$B$7,'9'!$B$2:$D$7,3,FALSE)</f>
        <v>613.1</v>
      </c>
      <c r="N5" s="5">
        <f>VLOOKUP($B$2:$B$7,'10'!$B$2:$D$7,3,FALSE)</f>
        <v>609.69999999999993</v>
      </c>
      <c r="O5" s="5">
        <f>VLOOKUP($B$2:$B$7,'11'!$B$2:$D$7,3,FALSE)</f>
        <v>610.6</v>
      </c>
      <c r="P5" s="5">
        <f>VLOOKUP($B$2:$B$7,'12'!$B$2:$D$7,3,FALSE)</f>
        <v>0</v>
      </c>
      <c r="Q5" s="5">
        <f>R5/Formelhilfe!O4</f>
        <v>607.54</v>
      </c>
      <c r="R5" s="5">
        <f>SUM(K5:P5)</f>
        <v>3037.7</v>
      </c>
      <c r="S5" s="5">
        <f>T5/Formelhilfe!P4</f>
        <v>610.29090909090917</v>
      </c>
      <c r="T5" s="6">
        <f>SUM(C5:H5,K5:P5)</f>
        <v>6713.2000000000007</v>
      </c>
    </row>
    <row r="6" spans="1:20" ht="23.25" customHeight="1" x14ac:dyDescent="0.35">
      <c r="A6" s="12"/>
      <c r="B6" s="118" t="s">
        <v>113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 t="e">
        <f>J6/Formelhilfe!H6</f>
        <v>#DIV/0!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 t="e">
        <f>T6/Formelhilfe!P6</f>
        <v>#DIV/0!</v>
      </c>
      <c r="T6" s="6">
        <f>SUM(C6:H6,K6:P6)</f>
        <v>0</v>
      </c>
    </row>
    <row r="7" spans="1:20" ht="23.25" customHeight="1" x14ac:dyDescent="0.35">
      <c r="A7" s="12"/>
      <c r="B7" s="118" t="s">
        <v>114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 t="e">
        <f>T7/Formelhilfe!P7</f>
        <v>#DIV/0!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honeticPr fontId="0" type="noConversion"/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58</v>
      </c>
      <c r="C1" s="106"/>
      <c r="D1" s="75" t="s">
        <v>8</v>
      </c>
      <c r="X1" s="116" t="s">
        <v>51</v>
      </c>
      <c r="Y1" s="180" t="str">
        <f>Übersicht!D4</f>
        <v>Sögel</v>
      </c>
      <c r="Z1" s="180"/>
    </row>
    <row r="2" spans="1:29" ht="15" customHeight="1" x14ac:dyDescent="0.3">
      <c r="A2" s="98">
        <v>1</v>
      </c>
      <c r="B2" s="118" t="s">
        <v>83</v>
      </c>
      <c r="D2" s="112">
        <f>G46</f>
        <v>615.20000000000005</v>
      </c>
      <c r="E2" s="117" t="str">
        <f>IF(H46&gt;4,"Es sind zu viele Schützen in Wertung!"," ")</f>
        <v xml:space="preserve"> </v>
      </c>
      <c r="X2" s="116" t="s">
        <v>35</v>
      </c>
      <c r="Y2" s="181" t="str">
        <f>Übersicht!D3</f>
        <v>15.09.</v>
      </c>
      <c r="Z2" s="180"/>
    </row>
    <row r="3" spans="1:29" ht="15" customHeight="1" x14ac:dyDescent="0.3">
      <c r="A3" s="98">
        <v>2</v>
      </c>
      <c r="B3" s="118" t="s">
        <v>85</v>
      </c>
      <c r="D3" s="112">
        <f>I46</f>
        <v>615.40000000000009</v>
      </c>
      <c r="E3" s="117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18" t="s">
        <v>82</v>
      </c>
      <c r="D4" s="112">
        <f>K46</f>
        <v>612</v>
      </c>
      <c r="E4" s="117" t="str">
        <f>IF(L46&gt;4,"Es sind zu viele Schützen in Wertung!"," ")</f>
        <v xml:space="preserve"> </v>
      </c>
      <c r="W4" s="108"/>
      <c r="Z4" s="114" t="s">
        <v>48</v>
      </c>
    </row>
    <row r="5" spans="1:29" ht="15" customHeight="1" x14ac:dyDescent="0.3">
      <c r="A5" s="98">
        <v>4</v>
      </c>
      <c r="B5" s="118" t="s">
        <v>84</v>
      </c>
      <c r="D5" s="112">
        <f>M46</f>
        <v>621</v>
      </c>
      <c r="E5" s="117" t="str">
        <f>IF(N46&gt;4,"Es sind zu viele Schützen in Wertung!"," ")</f>
        <v xml:space="preserve"> </v>
      </c>
      <c r="W5" s="109"/>
      <c r="X5" s="114" t="s">
        <v>50</v>
      </c>
      <c r="Y5" s="178" t="s">
        <v>88</v>
      </c>
      <c r="Z5" s="179"/>
      <c r="AA5" s="109"/>
    </row>
    <row r="6" spans="1:29" ht="15" customHeight="1" x14ac:dyDescent="0.3">
      <c r="A6" s="98">
        <v>5</v>
      </c>
      <c r="B6" s="118" t="s">
        <v>113</v>
      </c>
      <c r="D6" s="112">
        <f>O46</f>
        <v>0</v>
      </c>
      <c r="E6" s="117" t="str">
        <f>IF(P46&gt;4,"Es sind zu viele Schützen in Wertung!"," ")</f>
        <v xml:space="preserve"> </v>
      </c>
      <c r="W6" s="109"/>
      <c r="X6" s="114" t="s">
        <v>49</v>
      </c>
      <c r="Y6" s="178" t="s">
        <v>100</v>
      </c>
      <c r="Z6" s="179"/>
      <c r="AA6" s="109"/>
    </row>
    <row r="7" spans="1:29" ht="15" customHeight="1" x14ac:dyDescent="0.3">
      <c r="A7" s="98">
        <v>6</v>
      </c>
      <c r="B7" s="118" t="s">
        <v>114</v>
      </c>
      <c r="D7" s="112">
        <f>Q46</f>
        <v>0</v>
      </c>
      <c r="E7" s="117" t="str">
        <f>IF(R46&gt;4,"Es sind zu viele Schützen in Wertung!"," ")</f>
        <v xml:space="preserve"> </v>
      </c>
      <c r="W7" s="109"/>
      <c r="X7" s="116" t="s">
        <v>69</v>
      </c>
      <c r="Y7" s="178" t="s">
        <v>88</v>
      </c>
      <c r="Z7" s="179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59</v>
      </c>
      <c r="V9" s="83"/>
      <c r="W9" s="175" t="s">
        <v>36</v>
      </c>
      <c r="X9" s="176"/>
      <c r="Y9" s="176"/>
      <c r="Z9" s="177"/>
    </row>
    <row r="10" spans="1:29" ht="12.9" customHeight="1" x14ac:dyDescent="0.3">
      <c r="A10" s="98">
        <v>1</v>
      </c>
      <c r="B10" s="135" t="s">
        <v>86</v>
      </c>
      <c r="C10" s="100" t="str">
        <f>B2</f>
        <v>Sögel</v>
      </c>
      <c r="D10" s="100">
        <v>200.2</v>
      </c>
      <c r="E10" s="52"/>
      <c r="F10" s="69">
        <f>IF(E10="x","0",D10)</f>
        <v>200.2</v>
      </c>
      <c r="G10" s="69">
        <f>IF(C10=$B$2,F10,0)</f>
        <v>200.2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6"/>
      <c r="W10" s="101">
        <v>97.7</v>
      </c>
      <c r="X10" s="101">
        <v>102.5</v>
      </c>
      <c r="Y10" s="101"/>
      <c r="Z10" s="102">
        <f>W10+X10+Y10</f>
        <v>200.2</v>
      </c>
      <c r="AA10" s="69">
        <f>IF(Z10=D10,1,0)</f>
        <v>1</v>
      </c>
      <c r="AB10" s="69">
        <f>IF(Z10=0,0,1)</f>
        <v>1</v>
      </c>
      <c r="AC10" s="107" t="str">
        <f>IF(AA10+AB10=2,"Korrekt","")</f>
        <v>Korrekt</v>
      </c>
    </row>
    <row r="11" spans="1:29" ht="12.9" customHeight="1" x14ac:dyDescent="0.3">
      <c r="A11" s="98">
        <v>2</v>
      </c>
      <c r="B11" s="135" t="s">
        <v>87</v>
      </c>
      <c r="C11" s="160" t="str">
        <f>B2</f>
        <v>Sögel</v>
      </c>
      <c r="D11" s="100">
        <v>193.6</v>
      </c>
      <c r="E11" s="52"/>
      <c r="F11" s="69">
        <f t="shared" ref="F11:F45" si="0">IF(E11="x","0",D11)</f>
        <v>193.6</v>
      </c>
      <c r="G11" s="69">
        <f t="shared" ref="G11:G45" si="1">IF(C11=$B$2,F11,0)</f>
        <v>193.6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6"/>
      <c r="W11" s="103">
        <v>96</v>
      </c>
      <c r="X11" s="103">
        <v>97.6</v>
      </c>
      <c r="Y11" s="103"/>
      <c r="Z11" s="104">
        <f t="shared" ref="Z11:Z39" si="13">W11+X11+Y11</f>
        <v>193.6</v>
      </c>
      <c r="AA11" s="69">
        <f t="shared" ref="AA11:AA39" si="14">IF(Z11=D11,1,0)</f>
        <v>1</v>
      </c>
      <c r="AB11" s="69">
        <f t="shared" ref="AB11:AB39" si="15">IF(Z11=0,0,1)</f>
        <v>1</v>
      </c>
      <c r="AC11" s="107" t="str">
        <f t="shared" ref="AC11:AC39" si="16">IF(AA11+AB11=2,"Korrekt","")</f>
        <v>Korrekt</v>
      </c>
    </row>
    <row r="12" spans="1:29" ht="12.9" customHeight="1" x14ac:dyDescent="0.3">
      <c r="A12" s="98">
        <v>3</v>
      </c>
      <c r="B12" s="135" t="s">
        <v>89</v>
      </c>
      <c r="C12" s="160" t="str">
        <f>B2</f>
        <v>Sögel</v>
      </c>
      <c r="D12" s="100">
        <v>206.2</v>
      </c>
      <c r="E12" s="52"/>
      <c r="F12" s="69">
        <f t="shared" si="0"/>
        <v>206.2</v>
      </c>
      <c r="G12" s="69">
        <f t="shared" si="1"/>
        <v>206.2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6"/>
      <c r="W12" s="103">
        <v>102.9</v>
      </c>
      <c r="X12" s="103">
        <v>103.3</v>
      </c>
      <c r="Y12" s="103"/>
      <c r="Z12" s="104">
        <f t="shared" si="13"/>
        <v>206.2</v>
      </c>
      <c r="AA12" s="69">
        <f t="shared" si="14"/>
        <v>1</v>
      </c>
      <c r="AB12" s="69">
        <f t="shared" si="15"/>
        <v>1</v>
      </c>
      <c r="AC12" s="107" t="str">
        <f t="shared" si="16"/>
        <v>Korrekt</v>
      </c>
    </row>
    <row r="13" spans="1:29" ht="12.9" customHeight="1" x14ac:dyDescent="0.3">
      <c r="A13" s="98">
        <v>4</v>
      </c>
      <c r="B13" s="135" t="s">
        <v>88</v>
      </c>
      <c r="C13" s="160" t="str">
        <f>B2</f>
        <v>Sögel</v>
      </c>
      <c r="D13" s="100">
        <v>208.8</v>
      </c>
      <c r="E13" s="52"/>
      <c r="F13" s="69">
        <f t="shared" si="0"/>
        <v>208.8</v>
      </c>
      <c r="G13" s="69">
        <f t="shared" si="1"/>
        <v>208.8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6"/>
      <c r="W13" s="103">
        <v>104</v>
      </c>
      <c r="X13" s="103">
        <v>104.8</v>
      </c>
      <c r="Y13" s="103"/>
      <c r="Z13" s="104">
        <f t="shared" si="13"/>
        <v>208.8</v>
      </c>
      <c r="AA13" s="69">
        <f t="shared" si="14"/>
        <v>1</v>
      </c>
      <c r="AB13" s="69">
        <f t="shared" si="15"/>
        <v>1</v>
      </c>
      <c r="AC13" s="107" t="str">
        <f t="shared" si="16"/>
        <v>Korrekt</v>
      </c>
    </row>
    <row r="14" spans="1:29" ht="12.9" customHeight="1" x14ac:dyDescent="0.3">
      <c r="A14" s="98">
        <v>5</v>
      </c>
      <c r="B14" s="161" t="s">
        <v>111</v>
      </c>
      <c r="C14" s="160" t="s">
        <v>113</v>
      </c>
      <c r="D14" s="100"/>
      <c r="E14" s="52" t="s">
        <v>103</v>
      </c>
      <c r="F14" s="69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6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1" t="s">
        <v>112</v>
      </c>
      <c r="C15" s="160" t="s">
        <v>113</v>
      </c>
      <c r="D15" s="100"/>
      <c r="E15" s="52" t="s">
        <v>103</v>
      </c>
      <c r="F15" s="69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6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5" t="s">
        <v>90</v>
      </c>
      <c r="C16" s="100" t="str">
        <f>B3</f>
        <v>Eisten</v>
      </c>
      <c r="D16" s="100">
        <v>208.9</v>
      </c>
      <c r="E16" s="52" t="s">
        <v>105</v>
      </c>
      <c r="F16" s="69">
        <f t="shared" si="0"/>
        <v>208.9</v>
      </c>
      <c r="G16" s="69">
        <f t="shared" si="1"/>
        <v>0</v>
      </c>
      <c r="H16" s="69">
        <f t="shared" si="2"/>
        <v>0</v>
      </c>
      <c r="I16" s="69">
        <f t="shared" si="3"/>
        <v>208.9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6"/>
      <c r="W16" s="103">
        <v>105.5</v>
      </c>
      <c r="X16" s="103">
        <v>103.4</v>
      </c>
      <c r="Y16" s="103"/>
      <c r="Z16" s="104">
        <f t="shared" si="13"/>
        <v>208.9</v>
      </c>
      <c r="AA16" s="69">
        <f t="shared" si="14"/>
        <v>1</v>
      </c>
      <c r="AB16" s="69">
        <f t="shared" si="15"/>
        <v>1</v>
      </c>
      <c r="AC16" s="107" t="str">
        <f t="shared" si="16"/>
        <v>Korrekt</v>
      </c>
    </row>
    <row r="17" spans="1:29" ht="12.9" customHeight="1" x14ac:dyDescent="0.3">
      <c r="A17" s="98">
        <v>8</v>
      </c>
      <c r="B17" s="135" t="s">
        <v>91</v>
      </c>
      <c r="C17" s="160" t="str">
        <f>B3</f>
        <v>Eisten</v>
      </c>
      <c r="D17" s="100">
        <v>203.2</v>
      </c>
      <c r="E17" s="52"/>
      <c r="F17" s="69">
        <f t="shared" si="0"/>
        <v>203.2</v>
      </c>
      <c r="G17" s="69">
        <f t="shared" si="1"/>
        <v>0</v>
      </c>
      <c r="H17" s="69">
        <f t="shared" si="2"/>
        <v>0</v>
      </c>
      <c r="I17" s="69">
        <f t="shared" si="3"/>
        <v>203.2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6"/>
      <c r="W17" s="103">
        <v>101.9</v>
      </c>
      <c r="X17" s="103">
        <v>101.3</v>
      </c>
      <c r="Y17" s="103"/>
      <c r="Z17" s="104">
        <f t="shared" si="13"/>
        <v>203.2</v>
      </c>
      <c r="AA17" s="69">
        <f t="shared" si="14"/>
        <v>1</v>
      </c>
      <c r="AB17" s="69">
        <f t="shared" si="15"/>
        <v>1</v>
      </c>
      <c r="AC17" s="107" t="str">
        <f t="shared" si="16"/>
        <v>Korrekt</v>
      </c>
    </row>
    <row r="18" spans="1:29" ht="12.9" customHeight="1" x14ac:dyDescent="0.3">
      <c r="A18" s="98">
        <v>9</v>
      </c>
      <c r="B18" s="135" t="s">
        <v>92</v>
      </c>
      <c r="C18" s="160" t="str">
        <f>B3</f>
        <v>Eisten</v>
      </c>
      <c r="D18" s="100"/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6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5" t="s">
        <v>93</v>
      </c>
      <c r="C19" s="160" t="str">
        <f>B3</f>
        <v>Eisten</v>
      </c>
      <c r="D19" s="100">
        <v>203.3</v>
      </c>
      <c r="E19" s="52"/>
      <c r="F19" s="69">
        <f t="shared" si="0"/>
        <v>203.3</v>
      </c>
      <c r="G19" s="69">
        <f t="shared" si="1"/>
        <v>0</v>
      </c>
      <c r="H19" s="69">
        <f t="shared" si="2"/>
        <v>0</v>
      </c>
      <c r="I19" s="69">
        <f t="shared" si="3"/>
        <v>203.3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6"/>
      <c r="W19" s="103">
        <v>101.1</v>
      </c>
      <c r="X19" s="103">
        <v>102.2</v>
      </c>
      <c r="Y19" s="103"/>
      <c r="Z19" s="104">
        <f t="shared" si="13"/>
        <v>203.3</v>
      </c>
      <c r="AA19" s="69">
        <f t="shared" si="14"/>
        <v>1</v>
      </c>
      <c r="AB19" s="69">
        <f t="shared" si="15"/>
        <v>1</v>
      </c>
      <c r="AC19" s="107" t="str">
        <f t="shared" si="16"/>
        <v>Korrekt</v>
      </c>
    </row>
    <row r="20" spans="1:29" ht="12.9" customHeight="1" x14ac:dyDescent="0.3">
      <c r="A20" s="98">
        <v>11</v>
      </c>
      <c r="B20" s="161" t="s">
        <v>109</v>
      </c>
      <c r="C20" s="160" t="s">
        <v>113</v>
      </c>
      <c r="D20" s="100"/>
      <c r="E20" s="52" t="s">
        <v>103</v>
      </c>
      <c r="F20" s="69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6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1" t="s">
        <v>110</v>
      </c>
      <c r="C21" s="160" t="s">
        <v>114</v>
      </c>
      <c r="D21" s="100"/>
      <c r="E21" s="52" t="s">
        <v>103</v>
      </c>
      <c r="F21" s="69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6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5" t="s">
        <v>94</v>
      </c>
      <c r="C22" s="100" t="str">
        <f>B4</f>
        <v>Werlte</v>
      </c>
      <c r="D22" s="100">
        <v>201.8</v>
      </c>
      <c r="E22" s="52" t="s">
        <v>103</v>
      </c>
      <c r="F22" s="69">
        <f t="shared" si="0"/>
        <v>201.8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201.8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6"/>
      <c r="W22" s="103">
        <v>100.6</v>
      </c>
      <c r="X22" s="103">
        <v>101.2</v>
      </c>
      <c r="Y22" s="103"/>
      <c r="Z22" s="104">
        <f t="shared" si="13"/>
        <v>201.8</v>
      </c>
      <c r="AA22" s="69">
        <f t="shared" si="14"/>
        <v>1</v>
      </c>
      <c r="AB22" s="69">
        <f t="shared" si="15"/>
        <v>1</v>
      </c>
      <c r="AC22" s="107" t="str">
        <f t="shared" si="16"/>
        <v>Korrekt</v>
      </c>
    </row>
    <row r="23" spans="1:29" ht="12.9" customHeight="1" x14ac:dyDescent="0.3">
      <c r="A23" s="98">
        <v>14</v>
      </c>
      <c r="B23" s="135" t="s">
        <v>95</v>
      </c>
      <c r="C23" s="160" t="str">
        <f>B4</f>
        <v>Werlte</v>
      </c>
      <c r="D23" s="100">
        <v>206.3</v>
      </c>
      <c r="E23" s="52" t="s">
        <v>103</v>
      </c>
      <c r="F23" s="69">
        <f t="shared" si="0"/>
        <v>206.3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206.3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6"/>
      <c r="W23" s="103">
        <v>103</v>
      </c>
      <c r="X23" s="103">
        <v>103.3</v>
      </c>
      <c r="Y23" s="103"/>
      <c r="Z23" s="104">
        <f t="shared" si="13"/>
        <v>206.3</v>
      </c>
      <c r="AA23" s="69">
        <f t="shared" si="14"/>
        <v>1</v>
      </c>
      <c r="AB23" s="69">
        <f t="shared" si="15"/>
        <v>1</v>
      </c>
      <c r="AC23" s="107" t="str">
        <f t="shared" si="16"/>
        <v>Korrekt</v>
      </c>
    </row>
    <row r="24" spans="1:29" ht="12.9" customHeight="1" x14ac:dyDescent="0.3">
      <c r="A24" s="98">
        <v>15</v>
      </c>
      <c r="B24" s="135" t="s">
        <v>96</v>
      </c>
      <c r="C24" s="160" t="str">
        <f>B4</f>
        <v>Werlte</v>
      </c>
      <c r="D24" s="100">
        <v>201.5</v>
      </c>
      <c r="E24" s="52"/>
      <c r="F24" s="69">
        <f t="shared" si="0"/>
        <v>201.5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201.5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6"/>
      <c r="W24" s="103">
        <v>101.1</v>
      </c>
      <c r="X24" s="103">
        <v>100.4</v>
      </c>
      <c r="Y24" s="103"/>
      <c r="Z24" s="104">
        <f t="shared" si="13"/>
        <v>201.5</v>
      </c>
      <c r="AA24" s="69">
        <f t="shared" si="14"/>
        <v>1</v>
      </c>
      <c r="AB24" s="69">
        <f t="shared" si="15"/>
        <v>1</v>
      </c>
      <c r="AC24" s="107" t="str">
        <f t="shared" si="16"/>
        <v>Korrekt</v>
      </c>
    </row>
    <row r="25" spans="1:29" ht="12.9" customHeight="1" x14ac:dyDescent="0.3">
      <c r="A25" s="98">
        <v>16</v>
      </c>
      <c r="B25" s="135" t="s">
        <v>102</v>
      </c>
      <c r="C25" s="160" t="str">
        <f>B4</f>
        <v>Werlte</v>
      </c>
      <c r="D25" s="100">
        <v>203.9</v>
      </c>
      <c r="E25" s="52" t="s">
        <v>103</v>
      </c>
      <c r="F25" s="69">
        <f t="shared" si="0"/>
        <v>203.9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203.9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6"/>
      <c r="W25" s="103">
        <v>103.4</v>
      </c>
      <c r="X25" s="103">
        <v>100.5</v>
      </c>
      <c r="Y25" s="103"/>
      <c r="Z25" s="104">
        <f t="shared" si="13"/>
        <v>203.9</v>
      </c>
      <c r="AA25" s="69">
        <f t="shared" si="14"/>
        <v>1</v>
      </c>
      <c r="AB25" s="69">
        <f t="shared" si="15"/>
        <v>1</v>
      </c>
      <c r="AC25" s="107" t="str">
        <f t="shared" si="16"/>
        <v>Korrekt</v>
      </c>
    </row>
    <row r="26" spans="1:29" ht="12.9" customHeight="1" x14ac:dyDescent="0.3">
      <c r="A26" s="98">
        <v>17</v>
      </c>
      <c r="B26" s="135" t="s">
        <v>101</v>
      </c>
      <c r="C26" s="160" t="str">
        <f>B4</f>
        <v>Werlte</v>
      </c>
      <c r="D26" s="100">
        <v>176.1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6"/>
      <c r="W26" s="103">
        <v>88.1</v>
      </c>
      <c r="X26" s="103">
        <v>88</v>
      </c>
      <c r="Y26" s="103"/>
      <c r="Z26" s="104">
        <f t="shared" si="13"/>
        <v>176.1</v>
      </c>
      <c r="AA26" s="69">
        <f t="shared" si="14"/>
        <v>1</v>
      </c>
      <c r="AB26" s="69">
        <f t="shared" si="15"/>
        <v>1</v>
      </c>
      <c r="AC26" s="107" t="str">
        <f t="shared" si="16"/>
        <v>Korrekt</v>
      </c>
    </row>
    <row r="27" spans="1:29" ht="12.9" customHeight="1" x14ac:dyDescent="0.3">
      <c r="A27" s="98">
        <v>18</v>
      </c>
      <c r="B27" s="161" t="s">
        <v>108</v>
      </c>
      <c r="C27" s="160" t="s">
        <v>114</v>
      </c>
      <c r="D27" s="100"/>
      <c r="E27" s="52" t="s">
        <v>103</v>
      </c>
      <c r="F27" s="69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6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5" t="s">
        <v>97</v>
      </c>
      <c r="C28" s="100" t="str">
        <f>B5</f>
        <v>Börgermoor</v>
      </c>
      <c r="D28" s="100">
        <v>205.7</v>
      </c>
      <c r="E28" s="52"/>
      <c r="F28" s="69">
        <f t="shared" si="0"/>
        <v>205.7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205.7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6"/>
      <c r="W28" s="103">
        <v>103.6</v>
      </c>
      <c r="X28" s="103">
        <v>102.1</v>
      </c>
      <c r="Y28" s="103"/>
      <c r="Z28" s="104">
        <f t="shared" si="13"/>
        <v>205.7</v>
      </c>
      <c r="AA28" s="69">
        <f t="shared" si="14"/>
        <v>1</v>
      </c>
      <c r="AB28" s="69">
        <f t="shared" si="15"/>
        <v>1</v>
      </c>
      <c r="AC28" s="107" t="str">
        <f t="shared" si="16"/>
        <v>Korrekt</v>
      </c>
    </row>
    <row r="29" spans="1:29" ht="12.9" customHeight="1" x14ac:dyDescent="0.3">
      <c r="A29" s="98">
        <v>20</v>
      </c>
      <c r="B29" s="135" t="s">
        <v>98</v>
      </c>
      <c r="C29" s="160" t="str">
        <f>B5</f>
        <v>Börgermoor</v>
      </c>
      <c r="D29" s="100">
        <v>203.7</v>
      </c>
      <c r="E29" s="52"/>
      <c r="F29" s="69">
        <f t="shared" si="0"/>
        <v>203.7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203.7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6"/>
      <c r="W29" s="103">
        <v>103.5</v>
      </c>
      <c r="X29" s="103">
        <v>100.2</v>
      </c>
      <c r="Y29" s="103"/>
      <c r="Z29" s="104">
        <f t="shared" si="13"/>
        <v>203.7</v>
      </c>
      <c r="AA29" s="69">
        <f t="shared" si="14"/>
        <v>1</v>
      </c>
      <c r="AB29" s="69">
        <f t="shared" si="15"/>
        <v>1</v>
      </c>
      <c r="AC29" s="107" t="str">
        <f t="shared" si="16"/>
        <v>Korrekt</v>
      </c>
    </row>
    <row r="30" spans="1:29" ht="12.9" customHeight="1" x14ac:dyDescent="0.3">
      <c r="A30" s="98">
        <v>21</v>
      </c>
      <c r="B30" s="135" t="s">
        <v>99</v>
      </c>
      <c r="C30" s="160" t="str">
        <f>B5</f>
        <v>Börgermoor</v>
      </c>
      <c r="D30" s="100">
        <v>208.6</v>
      </c>
      <c r="E30" s="52"/>
      <c r="F30" s="69">
        <f t="shared" si="0"/>
        <v>208.6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208.6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6"/>
      <c r="W30" s="103">
        <v>105.2</v>
      </c>
      <c r="X30" s="103">
        <v>103.4</v>
      </c>
      <c r="Y30" s="103"/>
      <c r="Z30" s="104">
        <f t="shared" si="13"/>
        <v>208.60000000000002</v>
      </c>
      <c r="AA30" s="69">
        <f t="shared" si="14"/>
        <v>1</v>
      </c>
      <c r="AB30" s="69">
        <f t="shared" si="15"/>
        <v>1</v>
      </c>
      <c r="AC30" s="107" t="str">
        <f t="shared" si="16"/>
        <v>Korrekt</v>
      </c>
    </row>
    <row r="31" spans="1:29" ht="12.9" customHeight="1" x14ac:dyDescent="0.3">
      <c r="A31" s="98">
        <v>22</v>
      </c>
      <c r="B31" s="135" t="s">
        <v>104</v>
      </c>
      <c r="C31" s="160" t="str">
        <f>B5</f>
        <v>Börgermoor</v>
      </c>
      <c r="D31" s="100">
        <v>206.7</v>
      </c>
      <c r="E31" s="52" t="s">
        <v>103</v>
      </c>
      <c r="F31" s="69">
        <f t="shared" si="0"/>
        <v>206.7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206.7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6"/>
      <c r="W31" s="103">
        <v>103.9</v>
      </c>
      <c r="X31" s="103">
        <v>102.8</v>
      </c>
      <c r="Y31" s="103"/>
      <c r="Z31" s="104">
        <f t="shared" si="13"/>
        <v>206.7</v>
      </c>
      <c r="AA31" s="69">
        <f t="shared" si="14"/>
        <v>1</v>
      </c>
      <c r="AB31" s="69">
        <f t="shared" si="15"/>
        <v>1</v>
      </c>
      <c r="AC31" s="107" t="str">
        <f t="shared" si="16"/>
        <v>Korrekt</v>
      </c>
    </row>
    <row r="32" spans="1:29" ht="12.9" customHeight="1" x14ac:dyDescent="0.3">
      <c r="A32" s="98">
        <v>23</v>
      </c>
      <c r="B32" s="161" t="s">
        <v>106</v>
      </c>
      <c r="C32" s="160" t="s">
        <v>113</v>
      </c>
      <c r="D32" s="100"/>
      <c r="E32" s="52" t="s">
        <v>103</v>
      </c>
      <c r="F32" s="69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6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1" t="s">
        <v>107</v>
      </c>
      <c r="C33" s="160" t="s">
        <v>114</v>
      </c>
      <c r="D33" s="100"/>
      <c r="E33" s="52" t="s">
        <v>103</v>
      </c>
      <c r="F33" s="69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6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1" t="s">
        <v>60</v>
      </c>
      <c r="C34" s="100" t="str">
        <f>B6</f>
        <v>Mannschaft 5</v>
      </c>
      <c r="D34" s="100"/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6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5" t="s">
        <v>61</v>
      </c>
      <c r="C35" s="160" t="str">
        <f>B6</f>
        <v>Mannschaft 5</v>
      </c>
      <c r="D35" s="100"/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6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5" t="s">
        <v>62</v>
      </c>
      <c r="C36" s="160" t="str">
        <f>B6</f>
        <v>Mannschaft 5</v>
      </c>
      <c r="D36" s="100"/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6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5" t="s">
        <v>63</v>
      </c>
      <c r="C37" s="160" t="str">
        <f>B6</f>
        <v>Mannschaft 5</v>
      </c>
      <c r="D37" s="100"/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6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5" t="s">
        <v>64</v>
      </c>
      <c r="C38" s="160" t="str">
        <f>B6</f>
        <v>Mannschaft 5</v>
      </c>
      <c r="D38" s="100"/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6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5" t="s">
        <v>65</v>
      </c>
      <c r="C39" s="160" t="str">
        <f>B6</f>
        <v>Mannschaft 5</v>
      </c>
      <c r="D39" s="100"/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6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5" t="s">
        <v>66</v>
      </c>
      <c r="C40" s="100" t="str">
        <f>B7</f>
        <v>Mannschaft 6</v>
      </c>
      <c r="D40" s="100"/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6"/>
      <c r="W40" s="103"/>
      <c r="X40" s="103"/>
      <c r="Y40" s="103"/>
      <c r="Z40" s="104">
        <f t="shared" ref="Z40:Z45" si="17">W40+X40+Y40</f>
        <v>0</v>
      </c>
      <c r="AA40" s="69">
        <f t="shared" ref="AA40:AA45" si="18">IF(Z40=D40,1,0)</f>
        <v>1</v>
      </c>
      <c r="AB40" s="69">
        <f t="shared" ref="AB40:AB45" si="19">IF(Z40=0,0,1)</f>
        <v>0</v>
      </c>
      <c r="AC40" s="107" t="str">
        <f t="shared" ref="AC40:AC45" si="20">IF(AA40+AB40=2,"Korrekt","")</f>
        <v/>
      </c>
    </row>
    <row r="41" spans="1:29" ht="12.9" customHeight="1" x14ac:dyDescent="0.3">
      <c r="A41" s="98">
        <v>32</v>
      </c>
      <c r="B41" s="135" t="s">
        <v>67</v>
      </c>
      <c r="C41" s="160" t="str">
        <f>B7</f>
        <v>Mannschaft 6</v>
      </c>
      <c r="D41" s="100"/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6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5" t="s">
        <v>68</v>
      </c>
      <c r="C42" s="160" t="str">
        <f>B7</f>
        <v>Mannschaft 6</v>
      </c>
      <c r="D42" s="100"/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6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5" t="s">
        <v>54</v>
      </c>
      <c r="C43" s="160" t="str">
        <f>B7</f>
        <v>Mannschaft 6</v>
      </c>
      <c r="D43" s="100"/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6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5" t="s">
        <v>55</v>
      </c>
      <c r="C44" s="160" t="str">
        <f>B7</f>
        <v>Mannschaft 6</v>
      </c>
      <c r="D44" s="100"/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6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5" t="s">
        <v>56</v>
      </c>
      <c r="C45" s="160" t="str">
        <f>B7</f>
        <v>Mannschaft 6</v>
      </c>
      <c r="D45" s="100"/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6"/>
      <c r="W45" s="103"/>
      <c r="X45" s="103"/>
      <c r="Y45" s="103"/>
      <c r="Z45" s="104">
        <f t="shared" si="17"/>
        <v>0</v>
      </c>
      <c r="AA45" s="69">
        <f t="shared" si="18"/>
        <v>1</v>
      </c>
      <c r="AB45" s="69">
        <f t="shared" si="19"/>
        <v>0</v>
      </c>
      <c r="AC45" s="107" t="str">
        <f t="shared" si="20"/>
        <v/>
      </c>
    </row>
    <row r="46" spans="1:29" ht="15" customHeight="1" x14ac:dyDescent="0.3">
      <c r="B46" s="105"/>
      <c r="C46" s="105"/>
      <c r="G46" s="69">
        <f>LARGE(G10:G45,1)+LARGE(G10:G45,2)+LARGE(G10:G45,3)</f>
        <v>615.20000000000005</v>
      </c>
      <c r="H46" s="69">
        <f>SUM(H10:H45)</f>
        <v>4</v>
      </c>
      <c r="I46" s="69">
        <f>LARGE(I10:I45,1)+LARGE(I10:I45,2)+LARGE(I10:I45,3)</f>
        <v>615.40000000000009</v>
      </c>
      <c r="J46" s="69">
        <f>SUM(J10:J45)</f>
        <v>3</v>
      </c>
      <c r="K46" s="69">
        <f>LARGE(K10:K45,1)+LARGE(K10:K45,2)+LARGE(K10:K45,3)</f>
        <v>612</v>
      </c>
      <c r="L46" s="69">
        <f>SUM(L10:L45)</f>
        <v>1</v>
      </c>
      <c r="M46" s="69">
        <f>LARGE(M10:M45,1)+LARGE(M10:M45,2)+LARGE(M10:M45,3)</f>
        <v>621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05" t="s">
        <v>81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phoneticPr fontId="0" type="noConversion"/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3" workbookViewId="0">
      <selection activeCell="W6" sqref="W6:X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3"/>
      <c r="B1" s="66" t="s">
        <v>58</v>
      </c>
      <c r="C1" s="115"/>
      <c r="D1" s="75" t="s">
        <v>8</v>
      </c>
      <c r="V1" s="114" t="s">
        <v>51</v>
      </c>
      <c r="W1" s="183" t="str">
        <f>Übersicht!E4</f>
        <v>Eisten</v>
      </c>
      <c r="X1" s="183"/>
    </row>
    <row r="2" spans="1:29" x14ac:dyDescent="0.3">
      <c r="A2" s="113">
        <v>1</v>
      </c>
      <c r="B2" s="66" t="str">
        <f>'Wettkampf 1'!B2</f>
        <v>Sögel</v>
      </c>
      <c r="D2" s="75">
        <f>G46</f>
        <v>615.6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Übersicht!E3</f>
        <v>06.10.</v>
      </c>
      <c r="X2" s="183"/>
    </row>
    <row r="3" spans="1:29" x14ac:dyDescent="0.3">
      <c r="A3" s="113">
        <v>2</v>
      </c>
      <c r="B3" s="66" t="str">
        <f>'Wettkampf 1'!B3</f>
        <v>Eisten</v>
      </c>
      <c r="D3" s="75">
        <f>I46</f>
        <v>607.6</v>
      </c>
      <c r="E3" s="117" t="str">
        <f>IF(J46&gt;4,"Es sind zu viele Schützen in Wertung!"," ")</f>
        <v xml:space="preserve"> </v>
      </c>
    </row>
    <row r="4" spans="1:29" x14ac:dyDescent="0.3">
      <c r="A4" s="113">
        <v>3</v>
      </c>
      <c r="B4" s="66" t="str">
        <f>'Wettkampf 1'!B4</f>
        <v>Werlte</v>
      </c>
      <c r="D4" s="75">
        <f>K46</f>
        <v>612.29999999999995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9" x14ac:dyDescent="0.3">
      <c r="A5" s="113">
        <v>4</v>
      </c>
      <c r="B5" s="66" t="str">
        <f>'Wettkampf 1'!B5</f>
        <v>Börgermoor</v>
      </c>
      <c r="D5" s="75">
        <f>M46</f>
        <v>620.70000000000005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116</v>
      </c>
      <c r="X5" s="179"/>
      <c r="Y5" s="78"/>
    </row>
    <row r="6" spans="1:29" x14ac:dyDescent="0.3">
      <c r="A6" s="113">
        <v>5</v>
      </c>
      <c r="B6" s="66" t="str">
        <f>'Wettkampf 1'!B6</f>
        <v>Mannschaft 5</v>
      </c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117</v>
      </c>
      <c r="X6" s="182"/>
      <c r="Y6" s="78"/>
    </row>
    <row r="7" spans="1:29" x14ac:dyDescent="0.3">
      <c r="A7" s="113">
        <v>6</v>
      </c>
      <c r="B7" s="66" t="str">
        <f>'Wettkampf 1'!B7</f>
        <v>Mannschaft 6</v>
      </c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115</v>
      </c>
      <c r="X7" s="18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9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201.1</v>
      </c>
      <c r="E10" s="85"/>
      <c r="F10" s="70">
        <f>IF(E10="x","0",D10)</f>
        <v>201.1</v>
      </c>
      <c r="G10" s="71">
        <f>IF(C10=$B$2,F10,0)</f>
        <v>201.1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>
        <v>101.4</v>
      </c>
      <c r="W10" s="86">
        <v>99.7</v>
      </c>
      <c r="X10" s="91">
        <f>U10+V10+W10</f>
        <v>201.10000000000002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>
        <v>183.5</v>
      </c>
      <c r="E11" s="85"/>
      <c r="F11" s="70">
        <f t="shared" ref="F11:F45" si="0">IF(E11="x","0",D11)</f>
        <v>183.5</v>
      </c>
      <c r="G11" s="71">
        <f t="shared" ref="G11:G45" si="1">IF(C11=$B$2,F11,0)</f>
        <v>183.5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>
        <v>90.6</v>
      </c>
      <c r="W11" s="87">
        <v>92.9</v>
      </c>
      <c r="X11" s="92">
        <f t="shared" ref="X11:X39" si="13">U11+V11+W11</f>
        <v>183.5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205.8</v>
      </c>
      <c r="E12" s="85"/>
      <c r="F12" s="70">
        <f t="shared" si="0"/>
        <v>205.8</v>
      </c>
      <c r="G12" s="71">
        <f t="shared" si="1"/>
        <v>205.8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>
        <v>102.7</v>
      </c>
      <c r="W12" s="87">
        <v>103.1</v>
      </c>
      <c r="X12" s="92">
        <f t="shared" si="13"/>
        <v>205.8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208.7</v>
      </c>
      <c r="E13" s="85"/>
      <c r="F13" s="70">
        <f t="shared" si="0"/>
        <v>208.7</v>
      </c>
      <c r="G13" s="71">
        <f t="shared" si="1"/>
        <v>208.7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>
        <v>103.4</v>
      </c>
      <c r="W13" s="87">
        <v>105.3</v>
      </c>
      <c r="X13" s="92">
        <f t="shared" si="13"/>
        <v>208.7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206.5</v>
      </c>
      <c r="E16" s="85"/>
      <c r="F16" s="70">
        <f t="shared" si="0"/>
        <v>206.5</v>
      </c>
      <c r="G16" s="71">
        <f t="shared" si="1"/>
        <v>0</v>
      </c>
      <c r="H16" s="71">
        <f t="shared" si="2"/>
        <v>0</v>
      </c>
      <c r="I16" s="71">
        <f t="shared" si="3"/>
        <v>206.5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>
        <v>103.3</v>
      </c>
      <c r="W16" s="87">
        <v>103.2</v>
      </c>
      <c r="X16" s="92">
        <f t="shared" si="13"/>
        <v>206.5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202.7</v>
      </c>
      <c r="E17" s="85"/>
      <c r="F17" s="70">
        <f t="shared" si="0"/>
        <v>202.7</v>
      </c>
      <c r="G17" s="71">
        <f t="shared" si="1"/>
        <v>0</v>
      </c>
      <c r="H17" s="71">
        <f t="shared" si="2"/>
        <v>0</v>
      </c>
      <c r="I17" s="71">
        <f t="shared" si="3"/>
        <v>202.7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>
        <v>102.1</v>
      </c>
      <c r="W17" s="87">
        <v>100.6</v>
      </c>
      <c r="X17" s="92">
        <f t="shared" si="13"/>
        <v>202.7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198.4</v>
      </c>
      <c r="E19" s="85"/>
      <c r="F19" s="70">
        <f t="shared" si="0"/>
        <v>198.4</v>
      </c>
      <c r="G19" s="71">
        <f t="shared" si="1"/>
        <v>0</v>
      </c>
      <c r="H19" s="71">
        <f t="shared" si="2"/>
        <v>0</v>
      </c>
      <c r="I19" s="71">
        <f t="shared" si="3"/>
        <v>198.4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>
        <v>100.5</v>
      </c>
      <c r="W19" s="87">
        <v>97.9</v>
      </c>
      <c r="X19" s="92">
        <f t="shared" si="13"/>
        <v>198.4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203.2</v>
      </c>
      <c r="E22" s="85"/>
      <c r="F22" s="70">
        <f t="shared" si="0"/>
        <v>203.2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203.2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>
        <v>101.8</v>
      </c>
      <c r="W22" s="87">
        <v>101.4</v>
      </c>
      <c r="X22" s="92">
        <f t="shared" si="13"/>
        <v>203.2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206.1</v>
      </c>
      <c r="E23" s="85"/>
      <c r="F23" s="70">
        <f t="shared" si="0"/>
        <v>206.1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206.1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>
        <v>103.6</v>
      </c>
      <c r="W23" s="87">
        <v>102.5</v>
      </c>
      <c r="X23" s="92">
        <f t="shared" si="13"/>
        <v>206.1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199.9</v>
      </c>
      <c r="E24" s="85"/>
      <c r="F24" s="70">
        <f t="shared" si="0"/>
        <v>199.9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199.9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>
        <v>101.7</v>
      </c>
      <c r="W24" s="87">
        <v>98.2</v>
      </c>
      <c r="X24" s="92">
        <f t="shared" si="13"/>
        <v>199.9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203</v>
      </c>
      <c r="E25" s="85"/>
      <c r="F25" s="70">
        <f t="shared" si="0"/>
        <v>203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>
        <v>101.3</v>
      </c>
      <c r="W25" s="87">
        <v>101.7</v>
      </c>
      <c r="X25" s="92">
        <f t="shared" si="13"/>
        <v>203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201.1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>
        <v>100.3</v>
      </c>
      <c r="W26" s="87">
        <v>100.8</v>
      </c>
      <c r="X26" s="92">
        <f t="shared" si="13"/>
        <v>201.1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197.8</v>
      </c>
      <c r="E28" s="85"/>
      <c r="F28" s="70">
        <f t="shared" si="0"/>
        <v>197.8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197.8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>
        <v>97.5</v>
      </c>
      <c r="W28" s="87">
        <v>100.3</v>
      </c>
      <c r="X28" s="92">
        <f t="shared" si="13"/>
        <v>197.8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205.1</v>
      </c>
      <c r="E29" s="85"/>
      <c r="F29" s="70">
        <f t="shared" si="0"/>
        <v>205.1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205.1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>
        <v>101.8</v>
      </c>
      <c r="W29" s="87">
        <v>103.3</v>
      </c>
      <c r="X29" s="92">
        <f t="shared" si="13"/>
        <v>205.1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208.3</v>
      </c>
      <c r="E30" s="85"/>
      <c r="F30" s="70">
        <f t="shared" si="0"/>
        <v>208.3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208.3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>
        <v>103.8</v>
      </c>
      <c r="W30" s="87">
        <v>104.5</v>
      </c>
      <c r="X30" s="92">
        <f t="shared" si="13"/>
        <v>208.3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207.3</v>
      </c>
      <c r="E31" s="85"/>
      <c r="F31" s="70">
        <f t="shared" si="0"/>
        <v>207.3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207.3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>
        <v>104.5</v>
      </c>
      <c r="W31" s="87">
        <v>102.8</v>
      </c>
      <c r="X31" s="92">
        <f t="shared" si="13"/>
        <v>207.3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5" si="17">U40+V40+W40</f>
        <v>0</v>
      </c>
      <c r="Y40" s="72">
        <f t="shared" ref="Y40:Y45" si="18">IF(X40=D40,1,0)</f>
        <v>1</v>
      </c>
      <c r="Z40" s="72">
        <f t="shared" ref="Z40:Z45" si="19">IF(X40=0,0,1)</f>
        <v>0</v>
      </c>
      <c r="AA40" s="73" t="str">
        <f t="shared" ref="AA40:AA45" si="20">IF(Y40+Z40=2,"Korrekt","")</f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7"/>
        <v>0</v>
      </c>
      <c r="Y45" s="72">
        <f t="shared" si="18"/>
        <v>1</v>
      </c>
      <c r="Z45" s="72">
        <f t="shared" si="19"/>
        <v>0</v>
      </c>
      <c r="AA45" s="73" t="str">
        <f t="shared" si="20"/>
        <v/>
      </c>
    </row>
    <row r="46" spans="1:27" x14ac:dyDescent="0.3">
      <c r="B46" s="89"/>
      <c r="C46" s="89"/>
      <c r="G46" s="71">
        <f>LARGE(G10:G45,1)+LARGE(G10:G45,2)+LARGE(G10:G45,3)</f>
        <v>615.6</v>
      </c>
      <c r="H46" s="71">
        <f>SUM(H10:H45)</f>
        <v>4</v>
      </c>
      <c r="I46" s="71">
        <f>LARGE(I10:I45,1)+LARGE(I10:I45,2)+LARGE(I10:I45,3)</f>
        <v>607.6</v>
      </c>
      <c r="J46" s="71">
        <f>SUM(J10:J45)</f>
        <v>4</v>
      </c>
      <c r="K46" s="71">
        <f>LARGE(K10:K45,1)+LARGE(K10:K45,2)+LARGE(K10:K45,3)</f>
        <v>612.29999999999995</v>
      </c>
      <c r="L46" s="71">
        <f>SUM(L10:L45)</f>
        <v>4</v>
      </c>
      <c r="M46" s="71">
        <f>LARGE(M10:M45,1)+LARGE(M10:M45,2)+LARGE(M10:M45,3)</f>
        <v>620.70000000000005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89" t="s">
        <v>81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54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4" workbookViewId="0">
      <selection activeCell="W24" sqref="W2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3"/>
      <c r="B1" s="66" t="s">
        <v>58</v>
      </c>
      <c r="C1" s="115"/>
      <c r="D1" s="75" t="s">
        <v>8</v>
      </c>
      <c r="V1" s="114" t="s">
        <v>51</v>
      </c>
      <c r="W1" s="183" t="str">
        <f>Übersicht!F4</f>
        <v>Werlte</v>
      </c>
      <c r="X1" s="183"/>
    </row>
    <row r="2" spans="1:29" x14ac:dyDescent="0.3">
      <c r="A2" s="113">
        <v>1</v>
      </c>
      <c r="B2" s="66" t="str">
        <f>'Wettkampf 1'!B2</f>
        <v>Sögel</v>
      </c>
      <c r="D2" s="75">
        <f>G46</f>
        <v>614.79999999999995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Übersicht!F3</f>
        <v>20.10.</v>
      </c>
      <c r="X2" s="183"/>
    </row>
    <row r="3" spans="1:29" x14ac:dyDescent="0.3">
      <c r="A3" s="113">
        <v>2</v>
      </c>
      <c r="B3" s="66" t="str">
        <f>'Wettkampf 1'!B3</f>
        <v>Eisten</v>
      </c>
      <c r="D3" s="75">
        <f>I46</f>
        <v>608.5</v>
      </c>
      <c r="E3" s="117" t="str">
        <f>IF(J46&gt;4,"Es sind zu viele Schützen in Wertung!"," ")</f>
        <v xml:space="preserve"> </v>
      </c>
    </row>
    <row r="4" spans="1:29" x14ac:dyDescent="0.3">
      <c r="A4" s="113">
        <v>3</v>
      </c>
      <c r="B4" s="66" t="str">
        <f>'Wettkampf 1'!B4</f>
        <v>Werlte</v>
      </c>
      <c r="D4" s="75">
        <f>K46</f>
        <v>611.90000000000009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9" x14ac:dyDescent="0.3">
      <c r="A5" s="113">
        <v>4</v>
      </c>
      <c r="B5" s="66" t="str">
        <f>'Wettkampf 1'!B5</f>
        <v>Börgermoor</v>
      </c>
      <c r="D5" s="75">
        <f>M46</f>
        <v>618.9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94</v>
      </c>
      <c r="X5" s="179"/>
      <c r="Y5" s="78"/>
    </row>
    <row r="6" spans="1:29" x14ac:dyDescent="0.3">
      <c r="A6" s="113">
        <v>5</v>
      </c>
      <c r="B6" s="66" t="str">
        <f>'Wettkampf 1'!B6</f>
        <v>Mannschaft 5</v>
      </c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118</v>
      </c>
      <c r="X6" s="182"/>
      <c r="Y6" s="78"/>
    </row>
    <row r="7" spans="1:29" x14ac:dyDescent="0.3">
      <c r="A7" s="113">
        <v>6</v>
      </c>
      <c r="B7" s="66" t="str">
        <f>'Wettkampf 1'!B7</f>
        <v>Mannschaft 6</v>
      </c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94</v>
      </c>
      <c r="X7" s="18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9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201</v>
      </c>
      <c r="E10" s="85"/>
      <c r="F10" s="70">
        <f>IF(E10="x","0",D10)</f>
        <v>201</v>
      </c>
      <c r="G10" s="71">
        <f>IF(C10=$B$2,F10,0)</f>
        <v>201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 t="s">
        <v>119</v>
      </c>
      <c r="V10" s="86">
        <v>100.9</v>
      </c>
      <c r="W10" s="86"/>
      <c r="X10" s="91" t="e">
        <f>U10+V10+W10</f>
        <v>#VALUE!</v>
      </c>
      <c r="Y10" s="72" t="e">
        <f>IF(X10=D10,1,0)</f>
        <v>#VALUE!</v>
      </c>
      <c r="Z10" s="72" t="e">
        <f>IF(X10=0,0,1)</f>
        <v>#VALUE!</v>
      </c>
      <c r="AA10" s="73" t="e">
        <f>IF(Y10+Z10=2,"Korrekt","")</f>
        <v>#VALUE!</v>
      </c>
      <c r="AB10" s="76"/>
      <c r="AC10" s="69"/>
    </row>
    <row r="11" spans="1:29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207.1</v>
      </c>
      <c r="E12" s="85"/>
      <c r="F12" s="70">
        <f t="shared" si="0"/>
        <v>207.1</v>
      </c>
      <c r="G12" s="71">
        <f t="shared" si="1"/>
        <v>207.1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101.6</v>
      </c>
      <c r="V12" s="87">
        <v>105.5</v>
      </c>
      <c r="W12" s="87"/>
      <c r="X12" s="92">
        <f t="shared" si="13"/>
        <v>207.1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206.7</v>
      </c>
      <c r="E13" s="85"/>
      <c r="F13" s="70">
        <f t="shared" si="0"/>
        <v>206.7</v>
      </c>
      <c r="G13" s="71">
        <f t="shared" si="1"/>
        <v>206.7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102.7</v>
      </c>
      <c r="V13" s="87">
        <v>104</v>
      </c>
      <c r="W13" s="87"/>
      <c r="X13" s="92">
        <f t="shared" si="13"/>
        <v>206.7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209.2</v>
      </c>
      <c r="E16" s="85"/>
      <c r="F16" s="70">
        <f t="shared" si="0"/>
        <v>209.2</v>
      </c>
      <c r="G16" s="71">
        <f t="shared" si="1"/>
        <v>0</v>
      </c>
      <c r="H16" s="71">
        <f t="shared" si="2"/>
        <v>0</v>
      </c>
      <c r="I16" s="71">
        <f t="shared" si="3"/>
        <v>209.2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105.9</v>
      </c>
      <c r="V16" s="87">
        <v>103.3</v>
      </c>
      <c r="W16" s="87"/>
      <c r="X16" s="92">
        <f t="shared" si="13"/>
        <v>209.2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202</v>
      </c>
      <c r="E17" s="85"/>
      <c r="F17" s="70">
        <f t="shared" si="0"/>
        <v>202</v>
      </c>
      <c r="G17" s="71">
        <f t="shared" si="1"/>
        <v>0</v>
      </c>
      <c r="H17" s="71">
        <f t="shared" si="2"/>
        <v>0</v>
      </c>
      <c r="I17" s="71">
        <f t="shared" si="3"/>
        <v>202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99.5</v>
      </c>
      <c r="V17" s="87">
        <v>102.5</v>
      </c>
      <c r="W17" s="87"/>
      <c r="X17" s="92">
        <f t="shared" si="13"/>
        <v>202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197.3</v>
      </c>
      <c r="E19" s="85"/>
      <c r="F19" s="70">
        <f t="shared" si="0"/>
        <v>197.3</v>
      </c>
      <c r="G19" s="71">
        <f t="shared" si="1"/>
        <v>0</v>
      </c>
      <c r="H19" s="71">
        <f t="shared" si="2"/>
        <v>0</v>
      </c>
      <c r="I19" s="71">
        <f t="shared" si="3"/>
        <v>197.3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95.4</v>
      </c>
      <c r="V19" s="87">
        <v>101.9</v>
      </c>
      <c r="W19" s="87"/>
      <c r="X19" s="92">
        <f t="shared" si="13"/>
        <v>197.3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205.9</v>
      </c>
      <c r="E22" s="85"/>
      <c r="F22" s="70">
        <f t="shared" si="0"/>
        <v>205.9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205.9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102.7</v>
      </c>
      <c r="V22" s="87">
        <v>103.2</v>
      </c>
      <c r="W22" s="87"/>
      <c r="X22" s="92">
        <f t="shared" si="13"/>
        <v>205.9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202.7</v>
      </c>
      <c r="E23" s="85"/>
      <c r="F23" s="70">
        <f t="shared" si="0"/>
        <v>202.7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202.7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102</v>
      </c>
      <c r="V23" s="87">
        <v>100.7</v>
      </c>
      <c r="W23" s="87"/>
      <c r="X23" s="92">
        <f t="shared" si="13"/>
        <v>202.7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203.3</v>
      </c>
      <c r="E24" s="85"/>
      <c r="F24" s="70">
        <f t="shared" si="0"/>
        <v>203.3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203.3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100.9</v>
      </c>
      <c r="V24" s="87">
        <v>102.4</v>
      </c>
      <c r="W24" s="87"/>
      <c r="X24" s="92">
        <f t="shared" si="13"/>
        <v>203.3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200</v>
      </c>
      <c r="E25" s="85"/>
      <c r="F25" s="70">
        <f t="shared" si="0"/>
        <v>200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99</v>
      </c>
      <c r="V25" s="87">
        <v>101</v>
      </c>
      <c r="W25" s="87"/>
      <c r="X25" s="92">
        <f t="shared" si="13"/>
        <v>200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200.3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99.6</v>
      </c>
      <c r="V26" s="87">
        <v>100.7</v>
      </c>
      <c r="W26" s="87"/>
      <c r="X26" s="92">
        <f t="shared" si="13"/>
        <v>200.3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204.4</v>
      </c>
      <c r="E28" s="85"/>
      <c r="F28" s="70">
        <f t="shared" si="0"/>
        <v>204.4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204.4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101.4</v>
      </c>
      <c r="V28" s="87">
        <v>103</v>
      </c>
      <c r="W28" s="87"/>
      <c r="X28" s="92">
        <f t="shared" si="13"/>
        <v>204.4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200.8</v>
      </c>
      <c r="E29" s="85"/>
      <c r="F29" s="70">
        <f t="shared" si="0"/>
        <v>200.8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200.8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100.7</v>
      </c>
      <c r="V29" s="87">
        <v>100.1</v>
      </c>
      <c r="W29" s="87"/>
      <c r="X29" s="92">
        <f t="shared" si="13"/>
        <v>200.8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206.6</v>
      </c>
      <c r="E30" s="85"/>
      <c r="F30" s="70">
        <f t="shared" si="0"/>
        <v>206.6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206.6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103.8</v>
      </c>
      <c r="V30" s="87">
        <v>102.8</v>
      </c>
      <c r="W30" s="87"/>
      <c r="X30" s="92">
        <f t="shared" si="13"/>
        <v>206.6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207.9</v>
      </c>
      <c r="E31" s="85"/>
      <c r="F31" s="70">
        <f t="shared" si="0"/>
        <v>207.9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207.9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104.7</v>
      </c>
      <c r="V31" s="87">
        <v>103.2</v>
      </c>
      <c r="W31" s="87"/>
      <c r="X31" s="92">
        <f t="shared" si="13"/>
        <v>207.9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614.79999999999995</v>
      </c>
      <c r="H46" s="71">
        <f>SUM(H10:H45)</f>
        <v>4</v>
      </c>
      <c r="I46" s="71">
        <f>LARGE(I10:I45,1)+LARGE(I10:I45,2)+LARGE(I10:I45,3)</f>
        <v>608.5</v>
      </c>
      <c r="J46" s="71">
        <f>SUM(J10:J45)</f>
        <v>4</v>
      </c>
      <c r="K46" s="71">
        <f>LARGE(K10:K45,1)+LARGE(K10:K45,2)+LARGE(K10:K45,3)</f>
        <v>611.90000000000009</v>
      </c>
      <c r="L46" s="71">
        <f>SUM(L10:L45)</f>
        <v>4</v>
      </c>
      <c r="M46" s="71">
        <f>LARGE(M10:M45,1)+LARGE(M10:M45,2)+LARGE(M10:M45,3)</f>
        <v>618.9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T5" sqref="T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3"/>
      <c r="B1" s="66" t="s">
        <v>58</v>
      </c>
      <c r="C1" s="115"/>
      <c r="D1" s="75" t="s">
        <v>8</v>
      </c>
      <c r="V1" s="114" t="s">
        <v>51</v>
      </c>
      <c r="W1" s="183" t="str">
        <f>Übersicht!G4</f>
        <v>Börgermoor</v>
      </c>
      <c r="X1" s="183"/>
    </row>
    <row r="2" spans="1:29" x14ac:dyDescent="0.3">
      <c r="A2" s="113">
        <v>1</v>
      </c>
      <c r="B2" s="66" t="str">
        <f>'Wettkampf 1'!B2</f>
        <v>Sögel</v>
      </c>
      <c r="D2" s="75">
        <f>G46</f>
        <v>608.5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Übersicht!G3</f>
        <v>10.11.</v>
      </c>
      <c r="X2" s="183"/>
    </row>
    <row r="3" spans="1:29" x14ac:dyDescent="0.3">
      <c r="A3" s="113">
        <v>2</v>
      </c>
      <c r="B3" s="66" t="str">
        <f>'Wettkampf 1'!B3</f>
        <v>Eisten</v>
      </c>
      <c r="D3" s="75">
        <f>I46</f>
        <v>615.6</v>
      </c>
      <c r="E3" s="117" t="str">
        <f>IF(J46&gt;4,"Es sind zu viele Schützen in Wertung!"," ")</f>
        <v xml:space="preserve"> </v>
      </c>
    </row>
    <row r="4" spans="1:29" x14ac:dyDescent="0.3">
      <c r="A4" s="113">
        <v>3</v>
      </c>
      <c r="B4" s="66" t="str">
        <f>'Wettkampf 1'!B4</f>
        <v>Werlte</v>
      </c>
      <c r="D4" s="75">
        <f>K46</f>
        <v>611.9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9" x14ac:dyDescent="0.3">
      <c r="A5" s="113">
        <v>4</v>
      </c>
      <c r="B5" s="66" t="str">
        <f>'Wettkampf 1'!B5</f>
        <v>Börgermoor</v>
      </c>
      <c r="D5" s="75">
        <f>M46</f>
        <v>618.30000000000007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120</v>
      </c>
      <c r="X5" s="179"/>
      <c r="Y5" s="78"/>
    </row>
    <row r="6" spans="1:29" x14ac:dyDescent="0.3">
      <c r="A6" s="113">
        <v>5</v>
      </c>
      <c r="B6" s="66" t="str">
        <f>'Wettkampf 1'!B6</f>
        <v>Mannschaft 5</v>
      </c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121</v>
      </c>
      <c r="X6" s="182"/>
      <c r="Y6" s="78"/>
    </row>
    <row r="7" spans="1:29" x14ac:dyDescent="0.3">
      <c r="A7" s="113">
        <v>6</v>
      </c>
      <c r="B7" s="66" t="str">
        <f>'Wettkampf 1'!B7</f>
        <v>Mannschaft 6</v>
      </c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120</v>
      </c>
      <c r="X7" s="18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9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198.3</v>
      </c>
      <c r="E10" s="85"/>
      <c r="F10" s="70">
        <f>IF(E10="x","0",D10)</f>
        <v>198.3</v>
      </c>
      <c r="G10" s="71">
        <f>IF(C10=$B$2,F10,0)</f>
        <v>198.3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101.1</v>
      </c>
      <c r="V10" s="86">
        <v>97.2</v>
      </c>
      <c r="W10" s="86"/>
      <c r="X10" s="91">
        <f>U10+V10+W10</f>
        <v>198.3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203</v>
      </c>
      <c r="E12" s="85"/>
      <c r="F12" s="70">
        <f t="shared" si="0"/>
        <v>203</v>
      </c>
      <c r="G12" s="71">
        <f t="shared" si="1"/>
        <v>203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100.2</v>
      </c>
      <c r="V12" s="87">
        <v>102.8</v>
      </c>
      <c r="W12" s="87"/>
      <c r="X12" s="92">
        <f t="shared" si="13"/>
        <v>203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207.2</v>
      </c>
      <c r="E13" s="85"/>
      <c r="F13" s="70">
        <f t="shared" si="0"/>
        <v>207.2</v>
      </c>
      <c r="G13" s="71">
        <f t="shared" si="1"/>
        <v>207.2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102.4</v>
      </c>
      <c r="V13" s="87">
        <v>104.8</v>
      </c>
      <c r="W13" s="87"/>
      <c r="X13" s="92">
        <f t="shared" si="13"/>
        <v>207.2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207.3</v>
      </c>
      <c r="E16" s="85"/>
      <c r="F16" s="70">
        <f t="shared" si="0"/>
        <v>207.3</v>
      </c>
      <c r="G16" s="71">
        <f t="shared" si="1"/>
        <v>0</v>
      </c>
      <c r="H16" s="71">
        <f t="shared" si="2"/>
        <v>0</v>
      </c>
      <c r="I16" s="71">
        <f t="shared" si="3"/>
        <v>207.3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</v>
      </c>
      <c r="V16" s="87">
        <v>103.3</v>
      </c>
      <c r="W16" s="87"/>
      <c r="X16" s="92">
        <f t="shared" si="13"/>
        <v>207.3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205.2</v>
      </c>
      <c r="E17" s="85"/>
      <c r="F17" s="70">
        <f t="shared" si="0"/>
        <v>205.2</v>
      </c>
      <c r="G17" s="71">
        <f t="shared" si="1"/>
        <v>0</v>
      </c>
      <c r="H17" s="71">
        <f t="shared" si="2"/>
        <v>0</v>
      </c>
      <c r="I17" s="71">
        <f t="shared" si="3"/>
        <v>205.2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103.3</v>
      </c>
      <c r="V17" s="87">
        <v>101.9</v>
      </c>
      <c r="W17" s="87"/>
      <c r="X17" s="92">
        <f t="shared" si="13"/>
        <v>205.2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203.1</v>
      </c>
      <c r="E19" s="85"/>
      <c r="F19" s="70">
        <f t="shared" si="0"/>
        <v>203.1</v>
      </c>
      <c r="G19" s="71">
        <f t="shared" si="1"/>
        <v>0</v>
      </c>
      <c r="H19" s="71">
        <f t="shared" si="2"/>
        <v>0</v>
      </c>
      <c r="I19" s="71">
        <f t="shared" si="3"/>
        <v>203.1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100.1</v>
      </c>
      <c r="V19" s="87">
        <v>103</v>
      </c>
      <c r="W19" s="87"/>
      <c r="X19" s="92">
        <f t="shared" si="13"/>
        <v>203.1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207.9</v>
      </c>
      <c r="E22" s="85"/>
      <c r="F22" s="70">
        <f t="shared" si="0"/>
        <v>207.9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207.9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103.7</v>
      </c>
      <c r="V22" s="87">
        <v>104.2</v>
      </c>
      <c r="W22" s="87"/>
      <c r="X22" s="92">
        <f t="shared" si="13"/>
        <v>207.9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200.9</v>
      </c>
      <c r="E23" s="85"/>
      <c r="F23" s="70">
        <f t="shared" si="0"/>
        <v>200.9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200.9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101.6</v>
      </c>
      <c r="V23" s="87">
        <v>99.3</v>
      </c>
      <c r="W23" s="87"/>
      <c r="X23" s="92">
        <f t="shared" si="13"/>
        <v>200.89999999999998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192.7</v>
      </c>
      <c r="E24" s="85"/>
      <c r="F24" s="70">
        <f t="shared" si="0"/>
        <v>192.7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192.7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95.3</v>
      </c>
      <c r="V24" s="87">
        <v>97.4</v>
      </c>
      <c r="W24" s="87"/>
      <c r="X24" s="92">
        <f t="shared" si="13"/>
        <v>192.7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203.1</v>
      </c>
      <c r="E25" s="85"/>
      <c r="F25" s="70">
        <f t="shared" si="0"/>
        <v>203.1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203.1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101.5</v>
      </c>
      <c r="V25" s="87">
        <v>101.6</v>
      </c>
      <c r="W25" s="87"/>
      <c r="X25" s="92">
        <f t="shared" si="13"/>
        <v>203.1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202.3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101.8</v>
      </c>
      <c r="V26" s="87">
        <v>100.5</v>
      </c>
      <c r="W26" s="87"/>
      <c r="X26" s="92">
        <f t="shared" si="13"/>
        <v>202.3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201.9</v>
      </c>
      <c r="E28" s="85"/>
      <c r="F28" s="70">
        <f t="shared" si="0"/>
        <v>201.9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201.9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101.2</v>
      </c>
      <c r="V28" s="87">
        <v>100.7</v>
      </c>
      <c r="W28" s="87"/>
      <c r="X28" s="92">
        <f t="shared" si="13"/>
        <v>201.9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205.8</v>
      </c>
      <c r="E29" s="85"/>
      <c r="F29" s="70">
        <f t="shared" si="0"/>
        <v>205.8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205.8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102.5</v>
      </c>
      <c r="V29" s="87">
        <v>103.3</v>
      </c>
      <c r="W29" s="87"/>
      <c r="X29" s="92">
        <f t="shared" si="13"/>
        <v>205.8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208.4</v>
      </c>
      <c r="E30" s="85"/>
      <c r="F30" s="70">
        <f t="shared" si="0"/>
        <v>208.4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208.4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102.4</v>
      </c>
      <c r="V30" s="87">
        <v>106</v>
      </c>
      <c r="W30" s="87"/>
      <c r="X30" s="92">
        <f t="shared" si="13"/>
        <v>208.4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204.1</v>
      </c>
      <c r="E31" s="85"/>
      <c r="F31" s="70">
        <f t="shared" si="0"/>
        <v>204.1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204.1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103.1</v>
      </c>
      <c r="V31" s="87">
        <v>101</v>
      </c>
      <c r="W31" s="87"/>
      <c r="X31" s="92">
        <f t="shared" si="13"/>
        <v>204.1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608.5</v>
      </c>
      <c r="H46" s="71">
        <f>SUM(H10:H45)</f>
        <v>4</v>
      </c>
      <c r="I46" s="71">
        <f>LARGE(I10:I45,1)+LARGE(I10:I45,2)+LARGE(I10:I45,3)</f>
        <v>615.6</v>
      </c>
      <c r="J46" s="71">
        <f>SUM(J10:J45)</f>
        <v>4</v>
      </c>
      <c r="K46" s="71">
        <f>LARGE(K10:K45,1)+LARGE(K10:K45,2)+LARGE(K10:K45,3)</f>
        <v>611.9</v>
      </c>
      <c r="L46" s="71">
        <f>SUM(L10:L45)</f>
        <v>4</v>
      </c>
      <c r="M46" s="71">
        <f>LARGE(M10:M45,1)+LARGE(M10:M45,2)+LARGE(M10:M45,3)</f>
        <v>618.30000000000007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phoneticPr fontId="0" type="noConversion"/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4" workbookViewId="0">
      <selection activeCell="D32" sqref="D3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3"/>
      <c r="B1" s="66" t="s">
        <v>58</v>
      </c>
      <c r="C1" s="115"/>
      <c r="D1" s="75" t="s">
        <v>8</v>
      </c>
      <c r="V1" s="114" t="s">
        <v>51</v>
      </c>
      <c r="W1" s="183" t="str">
        <f>Übersicht!H4</f>
        <v>Sögel</v>
      </c>
      <c r="X1" s="183"/>
    </row>
    <row r="2" spans="1:29" x14ac:dyDescent="0.3">
      <c r="A2" s="113">
        <v>1</v>
      </c>
      <c r="B2" s="66" t="str">
        <f>'Wettkampf 1'!B2</f>
        <v>Sögel</v>
      </c>
      <c r="D2" s="75">
        <f>G46</f>
        <v>614.59999999999991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Übersicht!H3</f>
        <v>24.11.</v>
      </c>
      <c r="X2" s="183"/>
    </row>
    <row r="3" spans="1:29" x14ac:dyDescent="0.3">
      <c r="A3" s="113">
        <v>2</v>
      </c>
      <c r="B3" s="66" t="str">
        <f>'Wettkampf 1'!B3</f>
        <v>Eisten</v>
      </c>
      <c r="D3" s="75">
        <f>I46</f>
        <v>613.29999999999995</v>
      </c>
      <c r="E3" s="117" t="str">
        <f>IF(J46&gt;4,"Es sind zu viele Schützen in Wertung!"," ")</f>
        <v xml:space="preserve"> </v>
      </c>
    </row>
    <row r="4" spans="1:29" x14ac:dyDescent="0.3">
      <c r="A4" s="113">
        <v>3</v>
      </c>
      <c r="B4" s="66" t="str">
        <f>'Wettkampf 1'!B4</f>
        <v>Werlte</v>
      </c>
      <c r="D4" s="75">
        <f>K46</f>
        <v>613.20000000000005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9" x14ac:dyDescent="0.3">
      <c r="A5" s="113">
        <v>4</v>
      </c>
      <c r="B5" s="66" t="str">
        <f>'Wettkampf 1'!B5</f>
        <v>Börgermoor</v>
      </c>
      <c r="D5" s="75">
        <f>M46</f>
        <v>616.29999999999995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122</v>
      </c>
      <c r="X5" s="179"/>
      <c r="Y5" s="78"/>
    </row>
    <row r="6" spans="1:29" x14ac:dyDescent="0.3">
      <c r="A6" s="113">
        <v>5</v>
      </c>
      <c r="B6" s="66" t="str">
        <f>'Wettkampf 1'!B6</f>
        <v>Mannschaft 5</v>
      </c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100</v>
      </c>
      <c r="X6" s="182"/>
      <c r="Y6" s="78"/>
    </row>
    <row r="7" spans="1:29" x14ac:dyDescent="0.3">
      <c r="A7" s="113">
        <v>6</v>
      </c>
      <c r="B7" s="66" t="str">
        <f>'Wettkampf 1'!B7</f>
        <v>Mannschaft 6</v>
      </c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122</v>
      </c>
      <c r="X7" s="186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9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199.7</v>
      </c>
      <c r="E10" s="85"/>
      <c r="F10" s="70">
        <f>IF(E10="x","0",D10)</f>
        <v>199.7</v>
      </c>
      <c r="G10" s="71">
        <f>IF(C10=$B$2,F10,0)</f>
        <v>199.7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100.4</v>
      </c>
      <c r="V10" s="86">
        <v>99.3</v>
      </c>
      <c r="W10" s="86"/>
      <c r="X10" s="91">
        <f>U10+V10+W10</f>
        <v>199.7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0</v>
      </c>
      <c r="V11" s="87">
        <v>0</v>
      </c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206.2</v>
      </c>
      <c r="E12" s="85"/>
      <c r="F12" s="70">
        <f t="shared" si="0"/>
        <v>206.2</v>
      </c>
      <c r="G12" s="71">
        <f t="shared" si="1"/>
        <v>206.2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102.3</v>
      </c>
      <c r="V12" s="87">
        <v>103.9</v>
      </c>
      <c r="W12" s="87"/>
      <c r="X12" s="92">
        <f t="shared" si="13"/>
        <v>206.2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208.7</v>
      </c>
      <c r="E13" s="85"/>
      <c r="F13" s="70">
        <f t="shared" si="0"/>
        <v>208.7</v>
      </c>
      <c r="G13" s="71">
        <f t="shared" si="1"/>
        <v>208.7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103.3</v>
      </c>
      <c r="V13" s="87">
        <v>105.4</v>
      </c>
      <c r="W13" s="87"/>
      <c r="X13" s="92">
        <f t="shared" si="13"/>
        <v>208.7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206.4</v>
      </c>
      <c r="E16" s="85"/>
      <c r="F16" s="70">
        <f t="shared" si="0"/>
        <v>206.4</v>
      </c>
      <c r="G16" s="71">
        <f t="shared" si="1"/>
        <v>0</v>
      </c>
      <c r="H16" s="71">
        <f t="shared" si="2"/>
        <v>0</v>
      </c>
      <c r="I16" s="71">
        <f t="shared" si="3"/>
        <v>206.4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102.9</v>
      </c>
      <c r="V16" s="87">
        <v>103.5</v>
      </c>
      <c r="W16" s="87"/>
      <c r="X16" s="92">
        <f t="shared" si="13"/>
        <v>206.4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206.9</v>
      </c>
      <c r="E17" s="85"/>
      <c r="F17" s="70">
        <f t="shared" si="0"/>
        <v>206.9</v>
      </c>
      <c r="G17" s="71">
        <f t="shared" si="1"/>
        <v>0</v>
      </c>
      <c r="H17" s="71">
        <f t="shared" si="2"/>
        <v>0</v>
      </c>
      <c r="I17" s="71">
        <f t="shared" si="3"/>
        <v>206.9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103.3</v>
      </c>
      <c r="V17" s="87">
        <v>103.6</v>
      </c>
      <c r="W17" s="87"/>
      <c r="X17" s="92">
        <f t="shared" si="13"/>
        <v>206.89999999999998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0</v>
      </c>
      <c r="V18" s="87">
        <v>0</v>
      </c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200</v>
      </c>
      <c r="E19" s="85"/>
      <c r="F19" s="70">
        <f t="shared" si="0"/>
        <v>200</v>
      </c>
      <c r="G19" s="71">
        <f t="shared" si="1"/>
        <v>0</v>
      </c>
      <c r="H19" s="71">
        <f t="shared" si="2"/>
        <v>0</v>
      </c>
      <c r="I19" s="71">
        <f t="shared" si="3"/>
        <v>200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99.9</v>
      </c>
      <c r="V19" s="87">
        <v>100.1</v>
      </c>
      <c r="W19" s="87"/>
      <c r="X19" s="92">
        <f t="shared" si="13"/>
        <v>200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205.8</v>
      </c>
      <c r="E22" s="85"/>
      <c r="F22" s="70">
        <f t="shared" si="0"/>
        <v>205.8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205.8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103.7</v>
      </c>
      <c r="V22" s="87">
        <v>102.1</v>
      </c>
      <c r="W22" s="87"/>
      <c r="X22" s="92">
        <f t="shared" si="13"/>
        <v>205.8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204.5</v>
      </c>
      <c r="E23" s="85"/>
      <c r="F23" s="70">
        <f t="shared" si="0"/>
        <v>204.5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204.5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101.3</v>
      </c>
      <c r="V23" s="87">
        <v>103.2</v>
      </c>
      <c r="W23" s="87"/>
      <c r="X23" s="92">
        <f t="shared" si="13"/>
        <v>204.5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194.7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97.4</v>
      </c>
      <c r="V24" s="87">
        <v>97.3</v>
      </c>
      <c r="W24" s="87"/>
      <c r="X24" s="92">
        <f t="shared" si="13"/>
        <v>194.7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200.3</v>
      </c>
      <c r="E25" s="85"/>
      <c r="F25" s="70">
        <f t="shared" si="0"/>
        <v>200.3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200.3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99.9</v>
      </c>
      <c r="V25" s="87">
        <v>100.4</v>
      </c>
      <c r="W25" s="87"/>
      <c r="X25" s="92">
        <f t="shared" si="13"/>
        <v>200.3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202.9</v>
      </c>
      <c r="E26" s="85" t="s">
        <v>103</v>
      </c>
      <c r="F26" s="70">
        <f t="shared" si="0"/>
        <v>202.9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202.9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103.4</v>
      </c>
      <c r="V26" s="87">
        <v>99.5</v>
      </c>
      <c r="W26" s="87"/>
      <c r="X26" s="92">
        <f t="shared" si="13"/>
        <v>202.9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203</v>
      </c>
      <c r="E28" s="85"/>
      <c r="F28" s="70">
        <f t="shared" si="0"/>
        <v>203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100.8</v>
      </c>
      <c r="V28" s="87">
        <v>102.2</v>
      </c>
      <c r="W28" s="87"/>
      <c r="X28" s="92">
        <f t="shared" si="13"/>
        <v>203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199.1</v>
      </c>
      <c r="E29" s="85"/>
      <c r="F29" s="70">
        <f t="shared" si="0"/>
        <v>199.1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199.1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102.5</v>
      </c>
      <c r="V29" s="87">
        <v>96.6</v>
      </c>
      <c r="W29" s="87"/>
      <c r="X29" s="92">
        <f t="shared" si="13"/>
        <v>199.1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207.4</v>
      </c>
      <c r="E30" s="85"/>
      <c r="F30" s="70">
        <f t="shared" si="0"/>
        <v>207.4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207.4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103.1</v>
      </c>
      <c r="V30" s="87">
        <v>104.3</v>
      </c>
      <c r="W30" s="87"/>
      <c r="X30" s="92">
        <f t="shared" si="13"/>
        <v>207.39999999999998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205.9</v>
      </c>
      <c r="E31" s="85"/>
      <c r="F31" s="70">
        <f t="shared" si="0"/>
        <v>205.9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205.9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101.9</v>
      </c>
      <c r="V31" s="87">
        <v>104</v>
      </c>
      <c r="W31" s="87"/>
      <c r="X31" s="92">
        <f t="shared" si="13"/>
        <v>205.9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614.59999999999991</v>
      </c>
      <c r="H46" s="71">
        <f>SUM(H10:H45)</f>
        <v>4</v>
      </c>
      <c r="I46" s="71">
        <f>LARGE(I10:I45,1)+LARGE(I10:I45,2)+LARGE(I10:I45,3)</f>
        <v>613.29999999999995</v>
      </c>
      <c r="J46" s="71">
        <f>SUM(J10:J45)</f>
        <v>4</v>
      </c>
      <c r="K46" s="71">
        <f>LARGE(K10:K45,1)+LARGE(K10:K45,2)+LARGE(K10:K45,3)</f>
        <v>613.20000000000005</v>
      </c>
      <c r="L46" s="71">
        <f>SUM(L10:L45)</f>
        <v>3</v>
      </c>
      <c r="M46" s="71">
        <f>LARGE(M10:M45,1)+LARGE(M10:M45,2)+LARGE(M10:M45,3)</f>
        <v>616.29999999999995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10" zoomScale="136" zoomScaleNormal="136" workbookViewId="0">
      <selection activeCell="D21" sqref="D2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115"/>
      <c r="D1" s="75" t="s">
        <v>8</v>
      </c>
      <c r="V1" s="114" t="s">
        <v>51</v>
      </c>
      <c r="W1" s="183" t="str">
        <f>Übersicht!I4</f>
        <v>Eisten</v>
      </c>
      <c r="X1" s="183"/>
    </row>
    <row r="2" spans="1:27" x14ac:dyDescent="0.3">
      <c r="A2" s="113">
        <v>1</v>
      </c>
      <c r="B2" s="66" t="str">
        <f>'Wettkampf 1'!B2</f>
        <v>Sögel</v>
      </c>
      <c r="D2" s="75">
        <f>G46</f>
        <v>606.79999999999995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Übersicht!I3</f>
        <v>08.12.</v>
      </c>
      <c r="X2" s="183"/>
    </row>
    <row r="3" spans="1:27" x14ac:dyDescent="0.3">
      <c r="A3" s="113">
        <v>2</v>
      </c>
      <c r="B3" s="66" t="str">
        <f>'Wettkampf 1'!B3</f>
        <v>Eisten</v>
      </c>
      <c r="D3" s="75">
        <f>I46</f>
        <v>613.29999999999995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D4" s="75">
        <f>K46</f>
        <v>599.70000000000005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D5" s="75">
        <f>M46</f>
        <v>615.29999999999995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115</v>
      </c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129</v>
      </c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115</v>
      </c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195.6</v>
      </c>
      <c r="E10" s="85"/>
      <c r="F10" s="70">
        <f>IF(E10="x","0",D10)</f>
        <v>195.6</v>
      </c>
      <c r="G10" s="71">
        <f>IF(C10=$B$2,F10,0)</f>
        <v>195.6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203.7</v>
      </c>
      <c r="E12" s="85"/>
      <c r="F12" s="70">
        <f t="shared" si="0"/>
        <v>203.7</v>
      </c>
      <c r="G12" s="71">
        <f t="shared" si="1"/>
        <v>203.7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207.5</v>
      </c>
      <c r="E13" s="85"/>
      <c r="F13" s="70">
        <f t="shared" si="0"/>
        <v>207.5</v>
      </c>
      <c r="G13" s="71">
        <f t="shared" si="1"/>
        <v>207.5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204.8</v>
      </c>
      <c r="E16" s="85"/>
      <c r="F16" s="70">
        <f t="shared" si="0"/>
        <v>204.8</v>
      </c>
      <c r="G16" s="71">
        <f t="shared" si="1"/>
        <v>0</v>
      </c>
      <c r="H16" s="71">
        <f t="shared" si="2"/>
        <v>0</v>
      </c>
      <c r="I16" s="71">
        <f t="shared" si="3"/>
        <v>204.8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204</v>
      </c>
      <c r="E17" s="85"/>
      <c r="F17" s="70">
        <f t="shared" si="0"/>
        <v>204</v>
      </c>
      <c r="G17" s="71">
        <f t="shared" si="1"/>
        <v>0</v>
      </c>
      <c r="H17" s="71">
        <f t="shared" si="2"/>
        <v>0</v>
      </c>
      <c r="I17" s="71">
        <f t="shared" si="3"/>
        <v>204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204.5</v>
      </c>
      <c r="E19" s="85"/>
      <c r="F19" s="70">
        <f t="shared" si="0"/>
        <v>204.5</v>
      </c>
      <c r="G19" s="71">
        <f t="shared" si="1"/>
        <v>0</v>
      </c>
      <c r="H19" s="71">
        <f t="shared" si="2"/>
        <v>0</v>
      </c>
      <c r="I19" s="71">
        <f t="shared" si="3"/>
        <v>204.5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202.3</v>
      </c>
      <c r="E22" s="85"/>
      <c r="F22" s="70">
        <f t="shared" si="0"/>
        <v>202.3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202.3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204.2</v>
      </c>
      <c r="E23" s="85"/>
      <c r="F23" s="70">
        <f t="shared" si="0"/>
        <v>204.2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204.2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202.6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 t="s">
        <v>130</v>
      </c>
      <c r="E25" s="85"/>
      <c r="F25" s="70" t="str">
        <f t="shared" si="0"/>
        <v>20,1,6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20,1,6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193.2</v>
      </c>
      <c r="E26" s="85"/>
      <c r="F26" s="70">
        <f t="shared" si="0"/>
        <v>193.2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193.2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198.1</v>
      </c>
      <c r="E28" s="85"/>
      <c r="F28" s="70">
        <f t="shared" si="0"/>
        <v>198.1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198.1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200.8</v>
      </c>
      <c r="E29" s="85"/>
      <c r="F29" s="70">
        <f t="shared" si="0"/>
        <v>200.8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200.8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206</v>
      </c>
      <c r="E30" s="85"/>
      <c r="F30" s="70">
        <f t="shared" si="0"/>
        <v>206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206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208.5</v>
      </c>
      <c r="E31" s="85"/>
      <c r="F31" s="70">
        <f t="shared" si="0"/>
        <v>208.5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208.5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606.79999999999995</v>
      </c>
      <c r="H46" s="71">
        <f>SUM(H10:H45)</f>
        <v>4</v>
      </c>
      <c r="I46" s="71">
        <f>LARGE(I10:I45,1)+LARGE(I10:I45,2)+LARGE(I10:I45,3)</f>
        <v>613.29999999999995</v>
      </c>
      <c r="J46" s="71">
        <f>SUM(J10:J45)</f>
        <v>4</v>
      </c>
      <c r="K46" s="71">
        <f>LARGE(K10:K45,1)+LARGE(K10:K45,2)+LARGE(K10:K45,3)</f>
        <v>599.70000000000005</v>
      </c>
      <c r="L46" s="71">
        <f>SUM(L10:L45)</f>
        <v>4</v>
      </c>
      <c r="M46" s="71">
        <f>LARGE(M10:M45,1)+LARGE(M10:M45,2)+LARGE(M10:M45,3)</f>
        <v>615.29999999999995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workbookViewId="0">
      <selection activeCell="U5" sqref="U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Übersicht!L4</f>
        <v>Sögel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605.79999999999995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Übersicht!L3</f>
        <v>19.01.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613.70000000000005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616.20000000000005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620.6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131</v>
      </c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100</v>
      </c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131</v>
      </c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193</v>
      </c>
      <c r="E10" s="85"/>
      <c r="F10" s="70">
        <f>IF(E10="x","0",D10)</f>
        <v>193</v>
      </c>
      <c r="G10" s="71">
        <f>IF(C10=$B$2,F10,0)</f>
        <v>193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95.4</v>
      </c>
      <c r="V10" s="86">
        <v>97.6</v>
      </c>
      <c r="W10" s="86"/>
      <c r="X10" s="91">
        <f>U10+V10+W10</f>
        <v>193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205.1</v>
      </c>
      <c r="E12" s="85"/>
      <c r="F12" s="70">
        <f t="shared" si="0"/>
        <v>205.1</v>
      </c>
      <c r="G12" s="71">
        <f t="shared" si="1"/>
        <v>205.1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102.3</v>
      </c>
      <c r="V12" s="87">
        <v>102.8</v>
      </c>
      <c r="W12" s="87"/>
      <c r="X12" s="92">
        <f t="shared" si="13"/>
        <v>205.1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207.7</v>
      </c>
      <c r="E13" s="85"/>
      <c r="F13" s="70">
        <f t="shared" si="0"/>
        <v>207.7</v>
      </c>
      <c r="G13" s="71">
        <f t="shared" si="1"/>
        <v>207.7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103.7</v>
      </c>
      <c r="V13" s="87">
        <v>104</v>
      </c>
      <c r="W13" s="87"/>
      <c r="X13" s="92">
        <f t="shared" si="13"/>
        <v>207.7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206.2</v>
      </c>
      <c r="E16" s="85"/>
      <c r="F16" s="70">
        <f t="shared" si="0"/>
        <v>206.2</v>
      </c>
      <c r="G16" s="71">
        <f t="shared" si="1"/>
        <v>0</v>
      </c>
      <c r="H16" s="71">
        <f t="shared" si="2"/>
        <v>0</v>
      </c>
      <c r="I16" s="71">
        <f t="shared" si="3"/>
        <v>206.2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</v>
      </c>
      <c r="V16" s="87">
        <v>102.2</v>
      </c>
      <c r="W16" s="87"/>
      <c r="X16" s="92">
        <f t="shared" si="13"/>
        <v>206.2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204.5</v>
      </c>
      <c r="E17" s="85"/>
      <c r="F17" s="70">
        <f t="shared" si="0"/>
        <v>204.5</v>
      </c>
      <c r="G17" s="71">
        <f t="shared" si="1"/>
        <v>0</v>
      </c>
      <c r="H17" s="71">
        <f t="shared" si="2"/>
        <v>0</v>
      </c>
      <c r="I17" s="71">
        <f t="shared" si="3"/>
        <v>204.5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102.8</v>
      </c>
      <c r="V17" s="87">
        <v>101.7</v>
      </c>
      <c r="W17" s="87"/>
      <c r="X17" s="92">
        <f t="shared" si="13"/>
        <v>204.5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203</v>
      </c>
      <c r="E19" s="85"/>
      <c r="F19" s="70">
        <f t="shared" si="0"/>
        <v>203</v>
      </c>
      <c r="G19" s="71">
        <f t="shared" si="1"/>
        <v>0</v>
      </c>
      <c r="H19" s="71">
        <f t="shared" si="2"/>
        <v>0</v>
      </c>
      <c r="I19" s="71">
        <f t="shared" si="3"/>
        <v>203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102.3</v>
      </c>
      <c r="V19" s="87">
        <v>100.7</v>
      </c>
      <c r="W19" s="87"/>
      <c r="X19" s="92">
        <f t="shared" si="13"/>
        <v>203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207.1</v>
      </c>
      <c r="E22" s="85"/>
      <c r="F22" s="70">
        <f t="shared" si="0"/>
        <v>207.1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207.1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104.2</v>
      </c>
      <c r="V22" s="87">
        <v>102.9</v>
      </c>
      <c r="W22" s="87"/>
      <c r="X22" s="92">
        <f t="shared" si="13"/>
        <v>207.10000000000002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>
        <v>200.7</v>
      </c>
      <c r="E23" s="85"/>
      <c r="F23" s="70">
        <f t="shared" si="0"/>
        <v>200.7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200.7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99.3</v>
      </c>
      <c r="V23" s="87">
        <v>101.4</v>
      </c>
      <c r="W23" s="87"/>
      <c r="X23" s="92">
        <f t="shared" si="13"/>
        <v>200.7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205.8</v>
      </c>
      <c r="E24" s="85"/>
      <c r="F24" s="70">
        <f t="shared" si="0"/>
        <v>205.8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205.8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102</v>
      </c>
      <c r="V24" s="87">
        <v>103.8</v>
      </c>
      <c r="W24" s="87"/>
      <c r="X24" s="92">
        <f t="shared" si="13"/>
        <v>205.8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203.3</v>
      </c>
      <c r="E25" s="85"/>
      <c r="F25" s="70">
        <f t="shared" si="0"/>
        <v>203.3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203.3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101.9</v>
      </c>
      <c r="V25" s="87">
        <v>101.4</v>
      </c>
      <c r="W25" s="87"/>
      <c r="X25" s="92">
        <f t="shared" si="13"/>
        <v>203.3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206.2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102.5</v>
      </c>
      <c r="V26" s="87">
        <v>103.7</v>
      </c>
      <c r="W26" s="87"/>
      <c r="X26" s="92">
        <f t="shared" si="13"/>
        <v>206.2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203</v>
      </c>
      <c r="E28" s="85"/>
      <c r="F28" s="70">
        <f t="shared" si="0"/>
        <v>203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99</v>
      </c>
      <c r="V28" s="87">
        <v>104</v>
      </c>
      <c r="W28" s="87"/>
      <c r="X28" s="92">
        <f t="shared" si="13"/>
        <v>203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209.4</v>
      </c>
      <c r="E30" s="85"/>
      <c r="F30" s="70">
        <f t="shared" si="0"/>
        <v>209.4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209.4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104.5</v>
      </c>
      <c r="V30" s="87">
        <v>104.9</v>
      </c>
      <c r="W30" s="87"/>
      <c r="X30" s="92">
        <f t="shared" si="13"/>
        <v>209.4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208.2</v>
      </c>
      <c r="E31" s="85"/>
      <c r="F31" s="70">
        <f t="shared" si="0"/>
        <v>208.2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208.2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103.5</v>
      </c>
      <c r="V31" s="87">
        <v>104.7</v>
      </c>
      <c r="W31" s="87"/>
      <c r="X31" s="92">
        <f t="shared" si="13"/>
        <v>208.2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605.79999999999995</v>
      </c>
      <c r="H46" s="71">
        <f>SUM(H10:H45)</f>
        <v>4</v>
      </c>
      <c r="I46" s="71">
        <f>LARGE(I10:I45,1)+LARGE(I10:I45,2)+LARGE(I10:I45,3)</f>
        <v>613.70000000000005</v>
      </c>
      <c r="J46" s="71">
        <f>SUM(J10:J45)</f>
        <v>4</v>
      </c>
      <c r="K46" s="71">
        <f>LARGE(K10:K45,1)+LARGE(K10:K45,2)+LARGE(K10:K45,3)</f>
        <v>616.20000000000005</v>
      </c>
      <c r="L46" s="71">
        <f>SUM(L10:L45)</f>
        <v>4</v>
      </c>
      <c r="M46" s="71">
        <f>LARGE(M10:M45,1)+LARGE(M10:M45,2)+LARGE(M10:M45,3)</f>
        <v>620.6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4" workbookViewId="0">
      <selection activeCell="D13" sqref="D13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3"/>
      <c r="B1" s="66" t="s">
        <v>58</v>
      </c>
      <c r="C1" s="67"/>
      <c r="D1" s="75" t="s">
        <v>8</v>
      </c>
      <c r="V1" s="114" t="s">
        <v>51</v>
      </c>
      <c r="W1" s="183" t="str">
        <f>Übersicht!M4</f>
        <v>Eisten</v>
      </c>
      <c r="X1" s="183"/>
    </row>
    <row r="2" spans="1:27" x14ac:dyDescent="0.3">
      <c r="A2" s="113">
        <v>1</v>
      </c>
      <c r="B2" s="66" t="str">
        <f>'Wettkampf 1'!B2</f>
        <v>Sögel</v>
      </c>
      <c r="C2" s="74"/>
      <c r="D2" s="75">
        <f>G46</f>
        <v>598.5</v>
      </c>
      <c r="E2" s="117" t="str">
        <f>IF(H46&gt;4,"Es sind zu viele Schützen in Wertung!"," ")</f>
        <v xml:space="preserve"> </v>
      </c>
      <c r="V2" s="114" t="s">
        <v>35</v>
      </c>
      <c r="W2" s="184" t="str">
        <f>Übersicht!M3</f>
        <v>02.02.</v>
      </c>
      <c r="X2" s="183"/>
    </row>
    <row r="3" spans="1:27" x14ac:dyDescent="0.3">
      <c r="A3" s="113">
        <v>2</v>
      </c>
      <c r="B3" s="66" t="str">
        <f>'Wettkampf 1'!B3</f>
        <v>Eisten</v>
      </c>
      <c r="C3" s="74"/>
      <c r="D3" s="75">
        <f>I46</f>
        <v>610.6</v>
      </c>
      <c r="E3" s="117" t="str">
        <f>IF(J46&gt;4,"Es sind zu viele Schützen in Wertung!"," ")</f>
        <v xml:space="preserve"> </v>
      </c>
    </row>
    <row r="4" spans="1:27" x14ac:dyDescent="0.3">
      <c r="A4" s="113">
        <v>3</v>
      </c>
      <c r="B4" s="66" t="str">
        <f>'Wettkampf 1'!B4</f>
        <v>Werlte</v>
      </c>
      <c r="C4" s="74"/>
      <c r="D4" s="75">
        <f>K46</f>
        <v>603.4</v>
      </c>
      <c r="E4" s="117" t="str">
        <f>IF(L46&gt;4,"Es sind zu viele Schützen in Wertung!"," ")</f>
        <v xml:space="preserve"> </v>
      </c>
      <c r="U4" s="77"/>
      <c r="V4" s="69"/>
      <c r="W4" s="69"/>
      <c r="X4" s="114" t="s">
        <v>48</v>
      </c>
    </row>
    <row r="5" spans="1:27" x14ac:dyDescent="0.3">
      <c r="A5" s="113">
        <v>4</v>
      </c>
      <c r="B5" s="66" t="str">
        <f>'Wettkampf 1'!B5</f>
        <v>Börgermoor</v>
      </c>
      <c r="C5" s="74"/>
      <c r="D5" s="75">
        <f>M46</f>
        <v>615.70000000000005</v>
      </c>
      <c r="E5" s="117" t="str">
        <f>IF(N46&gt;4,"Es sind zu viele Schützen in Wertung!"," ")</f>
        <v xml:space="preserve"> </v>
      </c>
      <c r="U5" s="78"/>
      <c r="V5" s="114" t="s">
        <v>50</v>
      </c>
      <c r="W5" s="178" t="s">
        <v>132</v>
      </c>
      <c r="X5" s="179"/>
      <c r="Y5" s="78"/>
    </row>
    <row r="6" spans="1:27" x14ac:dyDescent="0.3">
      <c r="A6" s="113">
        <v>5</v>
      </c>
      <c r="B6" s="66" t="str">
        <f>'Wettkampf 1'!B6</f>
        <v>Mannschaft 5</v>
      </c>
      <c r="C6" s="74"/>
      <c r="D6" s="75">
        <f>O46</f>
        <v>0</v>
      </c>
      <c r="E6" s="117" t="str">
        <f>IF(P46&gt;4,"Es sind zu viele Schützen in Wertung!"," ")</f>
        <v xml:space="preserve"> </v>
      </c>
      <c r="U6" s="78"/>
      <c r="V6" s="114" t="s">
        <v>49</v>
      </c>
      <c r="W6" s="182" t="s">
        <v>129</v>
      </c>
      <c r="X6" s="182"/>
      <c r="Y6" s="78"/>
    </row>
    <row r="7" spans="1:27" x14ac:dyDescent="0.3">
      <c r="A7" s="113">
        <v>6</v>
      </c>
      <c r="B7" s="66" t="str">
        <f>'Wettkampf 1'!B7</f>
        <v>Mannschaft 6</v>
      </c>
      <c r="C7" s="74"/>
      <c r="D7" s="75">
        <f>Q46</f>
        <v>0</v>
      </c>
      <c r="E7" s="117" t="str">
        <f>IF(R46&gt;4,"Es sind zu viele Schützen in Wertung!"," ")</f>
        <v xml:space="preserve"> </v>
      </c>
      <c r="U7" s="78"/>
      <c r="V7" s="114" t="s">
        <v>69</v>
      </c>
      <c r="W7" s="185" t="s">
        <v>115</v>
      </c>
      <c r="X7" s="186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3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5" t="s">
        <v>36</v>
      </c>
      <c r="V9" s="176"/>
      <c r="W9" s="176"/>
      <c r="X9" s="177"/>
    </row>
    <row r="10" spans="1:27" ht="12.9" customHeight="1" x14ac:dyDescent="0.3">
      <c r="A10" s="113">
        <v>1</v>
      </c>
      <c r="B10" s="68" t="str">
        <f>'Wettkampf 1'!B10</f>
        <v>Barnowski Paul</v>
      </c>
      <c r="C10" s="68" t="str">
        <f>'Wettkampf 1'!C10</f>
        <v>Sögel</v>
      </c>
      <c r="D10" s="84">
        <v>185.7</v>
      </c>
      <c r="E10" s="85"/>
      <c r="F10" s="70">
        <f>IF(E10="x","0",D10)</f>
        <v>185.7</v>
      </c>
      <c r="G10" s="71">
        <f>IF(C10=$B$2,F10,0)</f>
        <v>185.7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91.1</v>
      </c>
      <c r="V10" s="86">
        <v>94.6</v>
      </c>
      <c r="W10" s="86"/>
      <c r="X10" s="91">
        <f>U10+V10+W10</f>
        <v>185.7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3">
        <v>2</v>
      </c>
      <c r="B11" s="68" t="str">
        <f>'Wettkampf 1'!B11</f>
        <v>Bode Hans Herman</v>
      </c>
      <c r="C11" s="68" t="str">
        <f>'Wettkampf 1'!C11</f>
        <v>Sögel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3">
        <v>3</v>
      </c>
      <c r="B12" s="68" t="str">
        <f>'Wettkampf 1'!B12</f>
        <v>Robbers Werner</v>
      </c>
      <c r="C12" s="68" t="str">
        <f>'Wettkampf 1'!C12</f>
        <v>Sögel</v>
      </c>
      <c r="D12" s="84">
        <v>205.8</v>
      </c>
      <c r="E12" s="85"/>
      <c r="F12" s="70">
        <f t="shared" si="0"/>
        <v>205.8</v>
      </c>
      <c r="G12" s="71">
        <f t="shared" si="1"/>
        <v>205.8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103.9</v>
      </c>
      <c r="V12" s="87">
        <v>101.9</v>
      </c>
      <c r="W12" s="87"/>
      <c r="X12" s="92">
        <f t="shared" si="13"/>
        <v>205.8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3">
        <v>4</v>
      </c>
      <c r="B13" s="68" t="str">
        <f>'Wettkampf 1'!B13</f>
        <v>van der Lugt Dirk Jan</v>
      </c>
      <c r="C13" s="68" t="str">
        <f>'Wettkampf 1'!C13</f>
        <v>Sögel</v>
      </c>
      <c r="D13" s="84">
        <v>207</v>
      </c>
      <c r="E13" s="85"/>
      <c r="F13" s="70">
        <f t="shared" si="0"/>
        <v>207</v>
      </c>
      <c r="G13" s="71">
        <f t="shared" si="1"/>
        <v>207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103.4</v>
      </c>
      <c r="V13" s="87">
        <v>103.6</v>
      </c>
      <c r="W13" s="87"/>
      <c r="X13" s="92">
        <f t="shared" si="13"/>
        <v>207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3">
        <v>5</v>
      </c>
      <c r="B14" s="68" t="str">
        <f>'Wettkampf 1'!B14</f>
        <v>Schütze 5</v>
      </c>
      <c r="C14" s="68" t="str">
        <f>'Wettkampf 1'!C14</f>
        <v>Mannschaft 5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 t="str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3">
        <v>6</v>
      </c>
      <c r="B15" s="68" t="str">
        <f>'Wettkampf 1'!B15</f>
        <v>Schütze 6</v>
      </c>
      <c r="C15" s="68" t="str">
        <f>'Wettkampf 1'!C15</f>
        <v>Mannschaft 5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 t="str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3">
        <v>7</v>
      </c>
      <c r="B16" s="68" t="str">
        <f>'Wettkampf 1'!B16</f>
        <v>Baalmann Werner</v>
      </c>
      <c r="C16" s="68" t="str">
        <f>'Wettkampf 1'!C16</f>
        <v>Eisten</v>
      </c>
      <c r="D16" s="84">
        <v>203</v>
      </c>
      <c r="E16" s="85"/>
      <c r="F16" s="70">
        <f t="shared" si="0"/>
        <v>203</v>
      </c>
      <c r="G16" s="71">
        <f t="shared" si="1"/>
        <v>0</v>
      </c>
      <c r="H16" s="71">
        <f t="shared" si="2"/>
        <v>0</v>
      </c>
      <c r="I16" s="71">
        <f t="shared" si="3"/>
        <v>203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101.7</v>
      </c>
      <c r="V16" s="87">
        <v>101.3</v>
      </c>
      <c r="W16" s="87"/>
      <c r="X16" s="92">
        <f t="shared" si="13"/>
        <v>203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3">
        <v>8</v>
      </c>
      <c r="B17" s="68" t="str">
        <f>'Wettkampf 1'!B17</f>
        <v>Büter Wilhelm</v>
      </c>
      <c r="C17" s="68" t="str">
        <f>'Wettkampf 1'!C17</f>
        <v>Eisten</v>
      </c>
      <c r="D17" s="84">
        <v>204.1</v>
      </c>
      <c r="E17" s="85"/>
      <c r="F17" s="70">
        <f t="shared" si="0"/>
        <v>204.1</v>
      </c>
      <c r="G17" s="71">
        <f t="shared" si="1"/>
        <v>0</v>
      </c>
      <c r="H17" s="71">
        <f t="shared" si="2"/>
        <v>0</v>
      </c>
      <c r="I17" s="71">
        <f t="shared" si="3"/>
        <v>204.1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101.2</v>
      </c>
      <c r="V17" s="87">
        <v>102.9</v>
      </c>
      <c r="W17" s="87"/>
      <c r="X17" s="92">
        <f t="shared" si="13"/>
        <v>204.10000000000002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3">
        <v>9</v>
      </c>
      <c r="B18" s="68" t="str">
        <f>'Wettkampf 1'!B18</f>
        <v>Landwehr Theo</v>
      </c>
      <c r="C18" s="68" t="str">
        <f>'Wettkampf 1'!C18</f>
        <v>Eisten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3">
        <v>10</v>
      </c>
      <c r="B19" s="68" t="str">
        <f>'Wettkampf 1'!B19</f>
        <v>Schute Helmut</v>
      </c>
      <c r="C19" s="68" t="str">
        <f>'Wettkampf 1'!C19</f>
        <v>Eisten</v>
      </c>
      <c r="D19" s="84">
        <v>203.5</v>
      </c>
      <c r="E19" s="85"/>
      <c r="F19" s="70">
        <f t="shared" si="0"/>
        <v>203.5</v>
      </c>
      <c r="G19" s="71">
        <f t="shared" si="1"/>
        <v>0</v>
      </c>
      <c r="H19" s="71">
        <f t="shared" si="2"/>
        <v>0</v>
      </c>
      <c r="I19" s="71">
        <f t="shared" si="3"/>
        <v>203.5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102.6</v>
      </c>
      <c r="V19" s="87">
        <v>100.9</v>
      </c>
      <c r="W19" s="87"/>
      <c r="X19" s="92">
        <f t="shared" si="13"/>
        <v>203.5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3">
        <v>11</v>
      </c>
      <c r="B20" s="68" t="str">
        <f>'Wettkampf 1'!B20</f>
        <v>Schütze 11</v>
      </c>
      <c r="C20" s="68" t="str">
        <f>'Wettkampf 1'!C20</f>
        <v>Mannschaft 5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 t="str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3">
        <v>12</v>
      </c>
      <c r="B21" s="68" t="str">
        <f>'Wettkampf 1'!B21</f>
        <v>Schütze 12</v>
      </c>
      <c r="C21" s="68" t="str">
        <f>'Wettkampf 1'!C21</f>
        <v>Mannschaft 6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 t="str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3">
        <v>13</v>
      </c>
      <c r="B22" s="68" t="str">
        <f>'Wettkampf 1'!B22</f>
        <v>Broermann Carl</v>
      </c>
      <c r="C22" s="68" t="str">
        <f>'Wettkampf 1'!C22</f>
        <v>Werlte</v>
      </c>
      <c r="D22" s="84">
        <v>205.4</v>
      </c>
      <c r="E22" s="85"/>
      <c r="F22" s="70">
        <f t="shared" si="0"/>
        <v>205.4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205.4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102.2</v>
      </c>
      <c r="V22" s="87">
        <v>103.2</v>
      </c>
      <c r="W22" s="87"/>
      <c r="X22" s="92">
        <f t="shared" si="13"/>
        <v>205.4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3">
        <v>14</v>
      </c>
      <c r="B23" s="68" t="str">
        <f>'Wettkampf 1'!B23</f>
        <v>Niermann Hans</v>
      </c>
      <c r="C23" s="68" t="str">
        <f>'Wettkampf 1'!C23</f>
        <v>Werlte</v>
      </c>
      <c r="D23" s="84"/>
      <c r="E23" s="85" t="s">
        <v>37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3">
        <v>15</v>
      </c>
      <c r="B24" s="68" t="str">
        <f>'Wettkampf 1'!B24</f>
        <v>Rolfes Bernhard</v>
      </c>
      <c r="C24" s="68" t="str">
        <f>'Wettkampf 1'!C24</f>
        <v>Werlte</v>
      </c>
      <c r="D24" s="84">
        <v>199.6</v>
      </c>
      <c r="E24" s="85"/>
      <c r="F24" s="70">
        <f t="shared" si="0"/>
        <v>199.6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199.6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101</v>
      </c>
      <c r="V24" s="87">
        <v>98.6</v>
      </c>
      <c r="W24" s="87"/>
      <c r="X24" s="92">
        <f t="shared" si="13"/>
        <v>199.6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3">
        <v>16</v>
      </c>
      <c r="B25" s="68" t="str">
        <f>'Wettkampf 1'!B25</f>
        <v>Staggenborg Hans</v>
      </c>
      <c r="C25" s="68" t="str">
        <f>'Wettkampf 1'!C25</f>
        <v>Werlte</v>
      </c>
      <c r="D25" s="84">
        <v>198.4</v>
      </c>
      <c r="E25" s="85"/>
      <c r="F25" s="70">
        <f t="shared" si="0"/>
        <v>198.4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198.4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101.3</v>
      </c>
      <c r="V25" s="87">
        <v>97.1</v>
      </c>
      <c r="W25" s="87"/>
      <c r="X25" s="92">
        <f t="shared" si="13"/>
        <v>198.39999999999998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3">
        <v>17</v>
      </c>
      <c r="B26" s="68" t="str">
        <f>'Wettkampf 1'!B26</f>
        <v>Abeln Bernhard</v>
      </c>
      <c r="C26" s="68" t="str">
        <f>'Wettkampf 1'!C26</f>
        <v>Werlte</v>
      </c>
      <c r="D26" s="84">
        <v>205.8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104.1</v>
      </c>
      <c r="V26" s="87">
        <v>101.7</v>
      </c>
      <c r="W26" s="87"/>
      <c r="X26" s="92">
        <f t="shared" si="13"/>
        <v>205.8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3">
        <v>18</v>
      </c>
      <c r="B27" s="68" t="str">
        <f>'Wettkampf 1'!B27</f>
        <v>Schütze 18</v>
      </c>
      <c r="C27" s="68" t="str">
        <f>'Wettkampf 1'!C27</f>
        <v>Mannschaft 6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 t="str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3">
        <v>19</v>
      </c>
      <c r="B28" s="68" t="str">
        <f>'Wettkampf 1'!B28</f>
        <v>Arlinghaus Paul</v>
      </c>
      <c r="C28" s="68" t="str">
        <f>'Wettkampf 1'!C28</f>
        <v>Börgermoor</v>
      </c>
      <c r="D28" s="84">
        <v>202.4</v>
      </c>
      <c r="E28" s="85"/>
      <c r="F28" s="70">
        <f t="shared" si="0"/>
        <v>202.4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202.4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100.1</v>
      </c>
      <c r="V28" s="87">
        <v>102.3</v>
      </c>
      <c r="W28" s="87"/>
      <c r="X28" s="92">
        <f t="shared" si="13"/>
        <v>202.39999999999998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3">
        <v>20</v>
      </c>
      <c r="B29" s="68" t="str">
        <f>'Wettkampf 1'!B29</f>
        <v>Hörmeyer Georg</v>
      </c>
      <c r="C29" s="68" t="str">
        <f>'Wettkampf 1'!C29</f>
        <v>Börgermoor</v>
      </c>
      <c r="D29" s="84">
        <v>201.2</v>
      </c>
      <c r="E29" s="85"/>
      <c r="F29" s="70">
        <f t="shared" si="0"/>
        <v>201.2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201.2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102.6</v>
      </c>
      <c r="V29" s="87">
        <v>98.6</v>
      </c>
      <c r="W29" s="87"/>
      <c r="X29" s="92">
        <f t="shared" si="13"/>
        <v>201.2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3">
        <v>21</v>
      </c>
      <c r="B30" s="68" t="str">
        <f>'Wettkampf 1'!B30</f>
        <v>Mattke Werner</v>
      </c>
      <c r="C30" s="68" t="str">
        <f>'Wettkampf 1'!C30</f>
        <v>Börgermoor</v>
      </c>
      <c r="D30" s="84">
        <v>204.4</v>
      </c>
      <c r="E30" s="85"/>
      <c r="F30" s="70">
        <f t="shared" si="0"/>
        <v>204.4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204.4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</v>
      </c>
      <c r="V30" s="87">
        <v>102.4</v>
      </c>
      <c r="W30" s="87"/>
      <c r="X30" s="92">
        <f t="shared" si="13"/>
        <v>204.4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3">
        <v>22</v>
      </c>
      <c r="B31" s="68" t="str">
        <f>'Wettkampf 1'!B31</f>
        <v>Teepker Karl</v>
      </c>
      <c r="C31" s="68" t="str">
        <f>'Wettkampf 1'!C31</f>
        <v>Börgermoor</v>
      </c>
      <c r="D31" s="84">
        <v>208.9</v>
      </c>
      <c r="E31" s="85"/>
      <c r="F31" s="70">
        <f t="shared" si="0"/>
        <v>208.9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208.9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103.7</v>
      </c>
      <c r="V31" s="87">
        <v>105.2</v>
      </c>
      <c r="W31" s="87"/>
      <c r="X31" s="92">
        <f t="shared" si="13"/>
        <v>208.9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3">
        <v>23</v>
      </c>
      <c r="B32" s="68" t="str">
        <f>'Wettkampf 1'!B32</f>
        <v>Schütze 23</v>
      </c>
      <c r="C32" s="68" t="str">
        <f>'Wettkampf 1'!C32</f>
        <v>Mannschaft 5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3">
        <v>24</v>
      </c>
      <c r="B33" s="68" t="str">
        <f>'Wettkampf 1'!B33</f>
        <v>Schütze 24</v>
      </c>
      <c r="C33" s="68" t="str">
        <f>'Wettkampf 1'!C33</f>
        <v>Mannschaft 6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3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3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3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3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3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3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3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3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3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3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3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3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598.5</v>
      </c>
      <c r="H46" s="71">
        <f>SUM(H10:H45)</f>
        <v>4</v>
      </c>
      <c r="I46" s="71">
        <f>LARGE(I10:I45,1)+LARGE(I10:I45,2)+LARGE(I10:I45,3)</f>
        <v>610.6</v>
      </c>
      <c r="J46" s="71">
        <f>SUM(J10:J45)</f>
        <v>4</v>
      </c>
      <c r="K46" s="71">
        <f>LARGE(K10:K45,1)+LARGE(K10:K45,2)+LARGE(K10:K45,3)</f>
        <v>603.4</v>
      </c>
      <c r="L46" s="71">
        <f>SUM(L10:L45)</f>
        <v>3</v>
      </c>
      <c r="M46" s="71">
        <f>LARGE(M10:M45,1)+LARGE(M10:M45,2)+LARGE(M10:M45,3)</f>
        <v>615.70000000000005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phoneticPr fontId="0" type="noConversion"/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2019-12-09T15:21:58Z</cp:lastPrinted>
  <dcterms:created xsi:type="dcterms:W3CDTF">2010-11-23T11:44:38Z</dcterms:created>
  <dcterms:modified xsi:type="dcterms:W3CDTF">2020-03-15T19:40:41Z</dcterms:modified>
</cp:coreProperties>
</file>